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ownergroup-my.sharepoint.com/personal/nathan_brogden_downergroup_com/Documents/"/>
    </mc:Choice>
  </mc:AlternateContent>
  <xr:revisionPtr revIDLastSave="8" documentId="8_{DA74539B-E81C-4B6F-8C2F-8BEFD96FA9C2}" xr6:coauthVersionLast="47" xr6:coauthVersionMax="47" xr10:uidLastSave="{2A75AB76-85D7-4357-A1DE-DDE76329C3FC}"/>
  <bookViews>
    <workbookView xWindow="-120" yWindow="-120" windowWidth="29040" windowHeight="15840" tabRatio="800" xr2:uid="{8024511C-FE2A-4D66-B47C-2C35DA4EC23B}"/>
  </bookViews>
  <sheets>
    <sheet name="Contents" sheetId="1" r:id="rId1"/>
    <sheet name="Governance" sheetId="2" r:id="rId2"/>
    <sheet name="Climate Change &amp; Environment" sheetId="10" r:id="rId3"/>
    <sheet name="Safety, Health &amp; Wellbeing" sheetId="7" r:id="rId4"/>
    <sheet name="People" sheetId="9" r:id="rId5"/>
    <sheet name="NZ" sheetId="12" state="hidden" r:id="rId6"/>
    <sheet name="Relationships" sheetId="8" r:id="rId7"/>
    <sheet name="GRI Index " sheetId="15" state="hidden" r:id="rId8"/>
  </sheets>
  <definedNames>
    <definedName name="_ftn1" localSheetId="6">Relationships!#REF!</definedName>
    <definedName name="_ftn2" localSheetId="6">Relationships!#REF!</definedName>
    <definedName name="_ftnref2" localSheetId="6">Relationships!#REF!</definedName>
    <definedName name="AddGSD" localSheetId="7">#REF!</definedName>
    <definedName name="AddGSD">#REF!</definedName>
    <definedName name="ECAsp1" localSheetId="7">#REF!</definedName>
    <definedName name="ECAsp1">#REF!</definedName>
    <definedName name="ECAsp2" localSheetId="7">#REF!</definedName>
    <definedName name="ECAsp2">#REF!</definedName>
    <definedName name="ECAsp3" localSheetId="7">#REF!</definedName>
    <definedName name="ECAsp3">#REF!</definedName>
    <definedName name="ECAsp4" localSheetId="7">#REF!</definedName>
    <definedName name="ECAsp4">#REF!</definedName>
    <definedName name="ECcat" localSheetId="7">#REF!</definedName>
    <definedName name="ECcat">#REF!</definedName>
    <definedName name="ECcatCore" localSheetId="7">#REF!</definedName>
    <definedName name="ECcatCore">#REF!</definedName>
    <definedName name="ENAsp1" localSheetId="7">#REF!</definedName>
    <definedName name="ENAsp1">#REF!</definedName>
    <definedName name="ENAsp10" localSheetId="7">#REF!</definedName>
    <definedName name="ENAsp10">#REF!</definedName>
    <definedName name="ENAsp11" localSheetId="7">#REF!</definedName>
    <definedName name="ENAsp11">#REF!</definedName>
    <definedName name="ENAsp12" localSheetId="7">#REF!</definedName>
    <definedName name="ENAsp12">#REF!</definedName>
    <definedName name="ENAsp2" localSheetId="7">#REF!</definedName>
    <definedName name="ENAsp2">#REF!</definedName>
    <definedName name="ENAsp3" localSheetId="7">#REF!</definedName>
    <definedName name="ENAsp3">#REF!</definedName>
    <definedName name="ENAsp4" localSheetId="7">#REF!</definedName>
    <definedName name="ENAsp4">#REF!</definedName>
    <definedName name="ENAsp5" localSheetId="7">#REF!</definedName>
    <definedName name="ENAsp5">#REF!</definedName>
    <definedName name="ENAsp6" localSheetId="7">#REF!</definedName>
    <definedName name="ENAsp6">#REF!</definedName>
    <definedName name="ENAsp7" localSheetId="7">#REF!</definedName>
    <definedName name="ENAsp7">#REF!</definedName>
    <definedName name="ENAsp8" localSheetId="7">#REF!</definedName>
    <definedName name="ENAsp8">#REF!</definedName>
    <definedName name="ENAsp9" localSheetId="7">#REF!</definedName>
    <definedName name="ENAsp9">#REF!</definedName>
    <definedName name="ENcat" localSheetId="7">#REF!</definedName>
    <definedName name="ENcat">#REF!</definedName>
    <definedName name="ENcatCore" localSheetId="7">#REF!</definedName>
    <definedName name="ENcatCore">#REF!</definedName>
    <definedName name="eth" localSheetId="7">#REF!</definedName>
    <definedName name="eth">#REF!</definedName>
    <definedName name="Gfour1" localSheetId="7">#REF!</definedName>
    <definedName name="Gfour1">#REF!</definedName>
    <definedName name="Gfour2" localSheetId="7">#REF!</definedName>
    <definedName name="Gfour2">#REF!</definedName>
    <definedName name="Gfour35" localSheetId="7">#REF!</definedName>
    <definedName name="Gfour35">#REF!</definedName>
    <definedName name="Gfour36" localSheetId="7">#REF!</definedName>
    <definedName name="Gfour36">#REF!</definedName>
    <definedName name="Gfour37" localSheetId="7">#REF!</definedName>
    <definedName name="Gfour37">#REF!</definedName>
    <definedName name="Gfour38" localSheetId="7">#REF!</definedName>
    <definedName name="Gfour38">#REF!</definedName>
    <definedName name="Gfour39" localSheetId="7">#REF!</definedName>
    <definedName name="Gfour39">#REF!</definedName>
    <definedName name="Gfour40" localSheetId="7">#REF!</definedName>
    <definedName name="Gfour40">#REF!</definedName>
    <definedName name="Gfour41" localSheetId="7">#REF!</definedName>
    <definedName name="Gfour41">#REF!</definedName>
    <definedName name="Gfour42" localSheetId="7">#REF!</definedName>
    <definedName name="Gfour42">#REF!</definedName>
    <definedName name="Gfour43" localSheetId="7">#REF!</definedName>
    <definedName name="Gfour43">#REF!</definedName>
    <definedName name="Gfour44" localSheetId="7">#REF!</definedName>
    <definedName name="Gfour44">#REF!</definedName>
    <definedName name="Gfour45" localSheetId="7">#REF!</definedName>
    <definedName name="Gfour45">#REF!</definedName>
    <definedName name="Gfour46" localSheetId="7">#REF!</definedName>
    <definedName name="Gfour46">#REF!</definedName>
    <definedName name="Gfour47" localSheetId="7">#REF!</definedName>
    <definedName name="Gfour47">#REF!</definedName>
    <definedName name="Gfour48" localSheetId="7">#REF!</definedName>
    <definedName name="Gfour48">#REF!</definedName>
    <definedName name="Gfour49" localSheetId="7">#REF!</definedName>
    <definedName name="Gfour49">#REF!</definedName>
    <definedName name="Gfour50" localSheetId="7">#REF!</definedName>
    <definedName name="Gfour50">#REF!</definedName>
    <definedName name="Gfour51" localSheetId="7">#REF!</definedName>
    <definedName name="Gfour51">#REF!</definedName>
    <definedName name="Gfour52" localSheetId="7">#REF!</definedName>
    <definedName name="Gfour52">#REF!</definedName>
    <definedName name="Gfour53" localSheetId="7">#REF!</definedName>
    <definedName name="Gfour53">#REF!</definedName>
    <definedName name="Gfour54" localSheetId="7">#REF!</definedName>
    <definedName name="Gfour54">#REF!</definedName>
    <definedName name="Gfour55" localSheetId="7">#REF!</definedName>
    <definedName name="Gfour55">#REF!</definedName>
    <definedName name="Gfour57" localSheetId="7">#REF!</definedName>
    <definedName name="Gfour57">#REF!</definedName>
    <definedName name="Gfour58" localSheetId="7">#REF!</definedName>
    <definedName name="Gfour58">#REF!</definedName>
    <definedName name="GfourEC1" localSheetId="7">#REF!</definedName>
    <definedName name="GfourEC1">#REF!</definedName>
    <definedName name="GfourEC2" localSheetId="7">#REF!</definedName>
    <definedName name="GfourEC2">#REF!</definedName>
    <definedName name="GfourEC3" localSheetId="7">#REF!</definedName>
    <definedName name="GfourEC3">#REF!</definedName>
    <definedName name="GfourEC4" localSheetId="7">#REF!</definedName>
    <definedName name="GfourEC4">#REF!</definedName>
    <definedName name="GfourEC5" localSheetId="7">#REF!</definedName>
    <definedName name="GfourEC5">#REF!</definedName>
    <definedName name="GfourEC6" localSheetId="7">#REF!</definedName>
    <definedName name="GfourEC6">#REF!</definedName>
    <definedName name="GfourEC7" localSheetId="7">#REF!</definedName>
    <definedName name="GfourEC7">#REF!</definedName>
    <definedName name="GfourEC8" localSheetId="7">#REF!</definedName>
    <definedName name="GfourEC8">#REF!</definedName>
    <definedName name="GfourEN1" localSheetId="7">#REF!</definedName>
    <definedName name="GfourEN1">#REF!</definedName>
    <definedName name="GfourEN10" localSheetId="7">#REF!</definedName>
    <definedName name="GfourEN10">#REF!</definedName>
    <definedName name="GfourEN11" localSheetId="7">#REF!</definedName>
    <definedName name="GfourEN11">#REF!</definedName>
    <definedName name="GfourEN12" localSheetId="7">#REF!</definedName>
    <definedName name="GfourEN12">#REF!</definedName>
    <definedName name="GfourEN13" localSheetId="7">#REF!</definedName>
    <definedName name="GfourEN13">#REF!</definedName>
    <definedName name="GfourEN14" localSheetId="7">#REF!</definedName>
    <definedName name="GfourEN14">#REF!</definedName>
    <definedName name="GfourEN15" localSheetId="7">#REF!</definedName>
    <definedName name="GfourEN15">#REF!</definedName>
    <definedName name="GfourEN16" localSheetId="7">#REF!</definedName>
    <definedName name="GfourEN16">#REF!</definedName>
    <definedName name="GfourEN17" localSheetId="7">#REF!</definedName>
    <definedName name="GfourEN17">#REF!</definedName>
    <definedName name="GfourEN18" localSheetId="7">#REF!</definedName>
    <definedName name="GfourEN18">#REF!</definedName>
    <definedName name="GfourEN19" localSheetId="7">#REF!</definedName>
    <definedName name="GfourEN19">#REF!</definedName>
    <definedName name="GfourEN2" localSheetId="7">#REF!</definedName>
    <definedName name="GfourEN2">#REF!</definedName>
    <definedName name="GfourEN20" localSheetId="7">#REF!</definedName>
    <definedName name="GfourEN20">#REF!</definedName>
    <definedName name="GfourEN21" localSheetId="7">#REF!</definedName>
    <definedName name="GfourEN21">#REF!</definedName>
    <definedName name="GfourEN22" localSheetId="7">#REF!</definedName>
    <definedName name="GfourEN22">#REF!</definedName>
    <definedName name="GfourEN23" localSheetId="7">#REF!</definedName>
    <definedName name="GfourEN23">#REF!</definedName>
    <definedName name="GfourEN24" localSheetId="7">#REF!</definedName>
    <definedName name="GfourEN24">#REF!</definedName>
    <definedName name="GfourEN25" localSheetId="7">#REF!</definedName>
    <definedName name="GfourEN25">#REF!</definedName>
    <definedName name="GfourEN26" localSheetId="7">#REF!</definedName>
    <definedName name="GfourEN26">#REF!</definedName>
    <definedName name="GfourEN27" localSheetId="7">#REF!</definedName>
    <definedName name="GfourEN27">#REF!</definedName>
    <definedName name="GfourEN28" localSheetId="7">#REF!</definedName>
    <definedName name="GfourEN28">#REF!</definedName>
    <definedName name="GfourEN3" localSheetId="7">#REF!</definedName>
    <definedName name="GfourEN3">#REF!</definedName>
    <definedName name="GfourEN32" localSheetId="7">#REF!</definedName>
    <definedName name="GfourEN32">#REF!</definedName>
    <definedName name="GfourEN33" localSheetId="7">#REF!</definedName>
    <definedName name="GfourEN33">#REF!</definedName>
    <definedName name="GfourEN4" localSheetId="7">#REF!</definedName>
    <definedName name="GfourEN4">#REF!</definedName>
    <definedName name="GfourEN5" localSheetId="7">#REF!</definedName>
    <definedName name="GfourEN5">#REF!</definedName>
    <definedName name="GfourEN6" localSheetId="7">#REF!</definedName>
    <definedName name="GfourEN6">#REF!</definedName>
    <definedName name="GfourEN7" localSheetId="7">#REF!</definedName>
    <definedName name="GfourEN7">#REF!</definedName>
    <definedName name="GfourEN8" localSheetId="7">#REF!</definedName>
    <definedName name="GfourEN8">#REF!</definedName>
    <definedName name="GfourEN9" localSheetId="7">#REF!</definedName>
    <definedName name="GfourEN9">#REF!</definedName>
    <definedName name="GfourHR1" localSheetId="7">#REF!</definedName>
    <definedName name="GfourHR1">#REF!</definedName>
    <definedName name="GfourHR10" localSheetId="7">#REF!</definedName>
    <definedName name="GfourHR10">#REF!</definedName>
    <definedName name="GfourHR11" localSheetId="7">#REF!</definedName>
    <definedName name="GfourHR11">#REF!</definedName>
    <definedName name="GfourHR2" localSheetId="7">#REF!</definedName>
    <definedName name="GfourHR2">#REF!</definedName>
    <definedName name="GfourLA1" localSheetId="7">#REF!</definedName>
    <definedName name="GfourLA1">#REF!</definedName>
    <definedName name="GfourLA10" localSheetId="7">#REF!</definedName>
    <definedName name="GfourLA10">#REF!</definedName>
    <definedName name="GfourLA11" localSheetId="7">#REF!</definedName>
    <definedName name="GfourLA11">#REF!</definedName>
    <definedName name="GfourLA14" localSheetId="7">#REF!</definedName>
    <definedName name="GfourLA14">#REF!</definedName>
    <definedName name="GfourLA15" localSheetId="7">#REF!</definedName>
    <definedName name="GfourLA15">#REF!</definedName>
    <definedName name="GfourLA2" localSheetId="7">#REF!</definedName>
    <definedName name="GfourLA2">#REF!</definedName>
    <definedName name="GfourLA3" localSheetId="7">#REF!</definedName>
    <definedName name="GfourLA3">#REF!</definedName>
    <definedName name="GfourLA5" localSheetId="7">#REF!</definedName>
    <definedName name="GfourLA5">#REF!</definedName>
    <definedName name="GfourLA6" localSheetId="7">#REF!</definedName>
    <definedName name="GfourLA6">#REF!</definedName>
    <definedName name="GfourLA7" localSheetId="7">#REF!</definedName>
    <definedName name="GfourLA7">#REF!</definedName>
    <definedName name="GfourLA8" localSheetId="7">#REF!</definedName>
    <definedName name="GfourLA8">#REF!</definedName>
    <definedName name="GfourLA9" localSheetId="7">#REF!</definedName>
    <definedName name="GfourLA9">#REF!</definedName>
    <definedName name="GfourPR1" localSheetId="7">#REF!</definedName>
    <definedName name="GfourPR1">#REF!</definedName>
    <definedName name="GfourPR2" localSheetId="7">#REF!</definedName>
    <definedName name="GfourPR2">#REF!</definedName>
    <definedName name="GfourPR3" localSheetId="7">#REF!</definedName>
    <definedName name="GfourPR3">#REF!</definedName>
    <definedName name="GfourPR4" localSheetId="7">#REF!</definedName>
    <definedName name="GfourPR4">#REF!</definedName>
    <definedName name="GfourPR5" localSheetId="7">#REF!</definedName>
    <definedName name="GfourPR5">#REF!</definedName>
    <definedName name="GfourPR6" localSheetId="7">#REF!</definedName>
    <definedName name="GfourPR6">#REF!</definedName>
    <definedName name="GfourPR7" localSheetId="7">#REF!</definedName>
    <definedName name="GfourPR7">#REF!</definedName>
    <definedName name="GfourSO1" localSheetId="7">#REF!</definedName>
    <definedName name="GfourSO1">#REF!</definedName>
    <definedName name="GfourSO10" localSheetId="7">#REF!</definedName>
    <definedName name="GfourSO10">#REF!</definedName>
    <definedName name="GfourSO2" localSheetId="7">#REF!</definedName>
    <definedName name="GfourSO2">#REF!</definedName>
    <definedName name="GfourSO3" localSheetId="7">#REF!</definedName>
    <definedName name="GfourSO3">#REF!</definedName>
    <definedName name="GfourSO4" localSheetId="7">#REF!</definedName>
    <definedName name="GfourSO4">#REF!</definedName>
    <definedName name="GfourSO5" localSheetId="7">#REF!</definedName>
    <definedName name="GfourSO5">#REF!</definedName>
    <definedName name="GfourSO9" localSheetId="7">#REF!</definedName>
    <definedName name="GfourSO9">#REF!</definedName>
    <definedName name="gov" localSheetId="7">#REF!</definedName>
    <definedName name="gov">#REF!</definedName>
    <definedName name="HRAsp1" localSheetId="7">#REF!</definedName>
    <definedName name="HRAsp1">#REF!</definedName>
    <definedName name="HRAsp10" localSheetId="7">#REF!</definedName>
    <definedName name="HRAsp10">#REF!</definedName>
    <definedName name="HRAsp2" localSheetId="7">#REF!</definedName>
    <definedName name="HRAsp2">#REF!</definedName>
    <definedName name="HRAsp3" localSheetId="7">#REF!</definedName>
    <definedName name="HRAsp3">#REF!</definedName>
    <definedName name="HRAsp4" localSheetId="7">#REF!</definedName>
    <definedName name="HRAsp4">#REF!</definedName>
    <definedName name="HRAsp5" localSheetId="7">#REF!</definedName>
    <definedName name="HRAsp5">#REF!</definedName>
    <definedName name="HRAsp6" localSheetId="7">#REF!</definedName>
    <definedName name="HRAsp6">#REF!</definedName>
    <definedName name="HRAsp7" localSheetId="7">#REF!</definedName>
    <definedName name="HRAsp7">#REF!</definedName>
    <definedName name="HRAsp8" localSheetId="7">#REF!</definedName>
    <definedName name="HRAsp8">#REF!</definedName>
    <definedName name="HRAsp9" localSheetId="7">#REF!</definedName>
    <definedName name="HRAsp9">#REF!</definedName>
    <definedName name="HRsub" localSheetId="7">#REF!</definedName>
    <definedName name="HRsub">#REF!</definedName>
    <definedName name="HRsubCore" localSheetId="7">#REF!</definedName>
    <definedName name="HRsubCore">#REF!</definedName>
    <definedName name="IA" localSheetId="7">#REF!</definedName>
    <definedName name="IA">#REF!</definedName>
    <definedName name="LAAsp1" localSheetId="7">#REF!</definedName>
    <definedName name="LAAsp1">#REF!</definedName>
    <definedName name="LAAsp2" localSheetId="7">#REF!</definedName>
    <definedName name="LAAsp2">#REF!</definedName>
    <definedName name="LAAsp3" localSheetId="7">#REF!</definedName>
    <definedName name="LAAsp3">#REF!</definedName>
    <definedName name="LAAsp4" localSheetId="7">#REF!</definedName>
    <definedName name="LAAsp4">#REF!</definedName>
    <definedName name="LAAsp5" localSheetId="7">#REF!</definedName>
    <definedName name="LAAsp5">#REF!</definedName>
    <definedName name="LAAsp6" localSheetId="7">#REF!</definedName>
    <definedName name="LAAsp6">#REF!</definedName>
    <definedName name="LAAsp7" localSheetId="7">#REF!</definedName>
    <definedName name="LAAsp7">#REF!</definedName>
    <definedName name="LAAsp8" localSheetId="7">#REF!</definedName>
    <definedName name="LAAsp8">#REF!</definedName>
    <definedName name="LAsub" localSheetId="7">#REF!</definedName>
    <definedName name="LAsub">#REF!</definedName>
    <definedName name="LAsubCore" localSheetId="7">#REF!</definedName>
    <definedName name="LAsubCore">#REF!</definedName>
    <definedName name="omissionscomp" localSheetId="7">#REF!</definedName>
    <definedName name="omissionscomp">#REF!</definedName>
    <definedName name="omissionscore" localSheetId="7">#REF!</definedName>
    <definedName name="omissionscore">#REF!</definedName>
    <definedName name="PACompCI" localSheetId="7">#REF!</definedName>
    <definedName name="PACompCI">#REF!</definedName>
    <definedName name="PACompCL" localSheetId="7">#REF!</definedName>
    <definedName name="PACompCL">#REF!</definedName>
    <definedName name="PRAsp1" localSheetId="7">#REF!</definedName>
    <definedName name="PRAsp1">#REF!</definedName>
    <definedName name="PRAsp2" localSheetId="7">#REF!</definedName>
    <definedName name="PRAsp2">#REF!</definedName>
    <definedName name="PRAsp3" localSheetId="7">#REF!</definedName>
    <definedName name="PRAsp3">#REF!</definedName>
    <definedName name="PRAsp4" localSheetId="7">#REF!</definedName>
    <definedName name="PRAsp4">#REF!</definedName>
    <definedName name="PRAsp5" localSheetId="7">#REF!</definedName>
    <definedName name="PRAsp5">#REF!</definedName>
    <definedName name="_xlnm.Print_Area" localSheetId="2">'Climate Change &amp; Environment'!$A:$J</definedName>
    <definedName name="_xlnm.Print_Area" localSheetId="1">Governance!$A:$J</definedName>
    <definedName name="_xlnm.Print_Area" localSheetId="4">People!$A$1:$X$171</definedName>
    <definedName name="_xlnm.Print_Area" localSheetId="6">Relationships!$A$1:$I$57</definedName>
    <definedName name="_xlnm.Print_Area" localSheetId="3">'Safety, Health &amp; Wellbeing'!$A:$N</definedName>
    <definedName name="PRsub" localSheetId="7">#REF!</definedName>
    <definedName name="PRsub">#REF!</definedName>
    <definedName name="PRsubCore" localSheetId="7">#REF!</definedName>
    <definedName name="PRsubCore">#REF!</definedName>
    <definedName name="SOAsp1" localSheetId="7">#REF!</definedName>
    <definedName name="SOAsp1">#REF!</definedName>
    <definedName name="SOAsp2" localSheetId="7">#REF!</definedName>
    <definedName name="SOAsp2">#REF!</definedName>
    <definedName name="SOAsp3" localSheetId="7">#REF!</definedName>
    <definedName name="SOAsp3">#REF!</definedName>
    <definedName name="SOAsp4" localSheetId="7">#REF!</definedName>
    <definedName name="SOAsp4">#REF!</definedName>
    <definedName name="SOAsp5" localSheetId="7">#REF!</definedName>
    <definedName name="SOAsp5">#REF!</definedName>
    <definedName name="SOAsp6" localSheetId="7">#REF!</definedName>
    <definedName name="SOAsp6">#REF!</definedName>
    <definedName name="SOAsp7" localSheetId="7">#REF!</definedName>
    <definedName name="SOAsp7">#REF!</definedName>
    <definedName name="SOcat" localSheetId="7">#REF!</definedName>
    <definedName name="SOcat">#REF!</definedName>
    <definedName name="SOCIALcatCore" localSheetId="7">#REF!</definedName>
    <definedName name="SOCIALcatCore">#REF!</definedName>
    <definedName name="SOsub" localSheetId="7">#REF!</definedName>
    <definedName name="SOsub">#REF!</definedName>
    <definedName name="SOsubCore" localSheetId="7">#REF!</definedName>
    <definedName name="SOsubCore">#REF!</definedName>
    <definedName name="strat" localSheetId="7">#REF!</definedName>
    <definedName name="stra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4" i="10" l="1"/>
  <c r="F101" i="10"/>
  <c r="F100" i="10"/>
  <c r="F102" i="10" l="1"/>
  <c r="F105" i="10" s="1"/>
  <c r="E101" i="10" l="1"/>
  <c r="E58" i="10"/>
  <c r="E104" i="10" l="1"/>
  <c r="E100" i="10"/>
  <c r="E102" i="10" l="1"/>
  <c r="E105" i="10" s="1"/>
  <c r="E17" i="10" l="1"/>
  <c r="E18" i="10"/>
  <c r="F87" i="10" l="1"/>
  <c r="G87" i="10"/>
  <c r="H87" i="10"/>
  <c r="I87" i="10"/>
  <c r="I79" i="10" l="1"/>
  <c r="I88" i="10" s="1"/>
  <c r="H79" i="10"/>
  <c r="H88" i="10" s="1"/>
  <c r="G79" i="10"/>
  <c r="G88" i="10" s="1"/>
  <c r="F79" i="10"/>
  <c r="F88" i="10" s="1"/>
  <c r="H18" i="10" l="1"/>
  <c r="H23" i="10" s="1"/>
  <c r="G18" i="10"/>
  <c r="G23" i="10" s="1"/>
  <c r="F18" i="10"/>
  <c r="F23" i="10" s="1"/>
  <c r="E167" i="9"/>
  <c r="I18" i="10"/>
  <c r="I23" i="10" s="1"/>
  <c r="I17" i="10"/>
  <c r="E79" i="10" l="1"/>
  <c r="E23" i="10" l="1"/>
  <c r="E36" i="8"/>
  <c r="E44" i="8"/>
  <c r="E43" i="8"/>
  <c r="G127" i="10"/>
  <c r="G126" i="10"/>
  <c r="J127" i="10"/>
  <c r="J126" i="10"/>
  <c r="E13" i="8"/>
  <c r="E53" i="8" l="1"/>
  <c r="E22" i="10"/>
  <c r="E168" i="9" l="1"/>
  <c r="E22" i="8"/>
  <c r="E23" i="8"/>
  <c r="E24" i="8"/>
  <c r="E87" i="10" l="1"/>
  <c r="E88" i="10" l="1"/>
  <c r="E16" i="10" s="1"/>
  <c r="E19" i="10" l="1"/>
  <c r="E20" i="10"/>
  <c r="F95" i="9"/>
  <c r="F94" i="9"/>
  <c r="F93" i="9"/>
  <c r="F144" i="9" l="1"/>
  <c r="E144" i="9"/>
  <c r="G143" i="9"/>
  <c r="G144" i="9" s="1"/>
  <c r="E74" i="9"/>
  <c r="E69" i="9"/>
  <c r="E64" i="9"/>
  <c r="F64" i="9" s="1"/>
  <c r="E54" i="9"/>
  <c r="F54" i="9" s="1"/>
  <c r="F52" i="9"/>
  <c r="F51" i="9"/>
  <c r="H43" i="9"/>
  <c r="H42" i="9"/>
  <c r="H41" i="9"/>
  <c r="G40" i="9"/>
  <c r="F40" i="9"/>
  <c r="E40" i="9"/>
  <c r="H39" i="9"/>
  <c r="H38" i="9"/>
  <c r="G37" i="9"/>
  <c r="F37" i="9"/>
  <c r="E37" i="9"/>
  <c r="E19" i="9"/>
  <c r="E16" i="9" s="1"/>
  <c r="H40" i="9" l="1"/>
  <c r="H37" i="9"/>
  <c r="F61" i="9"/>
  <c r="F63" i="9"/>
  <c r="F62" i="9"/>
  <c r="F44" i="9"/>
  <c r="G44" i="9"/>
  <c r="F87" i="9" s="1"/>
  <c r="F67" i="9"/>
  <c r="F68" i="9"/>
  <c r="E18" i="9"/>
  <c r="F73" i="9"/>
  <c r="F66" i="9"/>
  <c r="F69" i="9"/>
  <c r="F71" i="9"/>
  <c r="E79" i="9"/>
  <c r="E44" i="9"/>
  <c r="F86" i="9" s="1"/>
  <c r="H44" i="9"/>
  <c r="F72" i="9"/>
  <c r="F74" i="9"/>
  <c r="E14" i="9"/>
  <c r="F52" i="10" l="1"/>
  <c r="F53" i="10"/>
  <c r="F56" i="10"/>
  <c r="F54" i="10"/>
  <c r="F64" i="10"/>
  <c r="F63" i="10"/>
</calcChain>
</file>

<file path=xl/sharedStrings.xml><?xml version="1.0" encoding="utf-8"?>
<sst xmlns="http://schemas.openxmlformats.org/spreadsheetml/2006/main" count="1471" uniqueCount="712">
  <si>
    <t>Financial Performance</t>
  </si>
  <si>
    <t>Board Structure</t>
  </si>
  <si>
    <t>Business Ethics</t>
  </si>
  <si>
    <t>Political Contributions</t>
  </si>
  <si>
    <t>Energy and Emissions</t>
  </si>
  <si>
    <t>Risk and Opportunity Management</t>
  </si>
  <si>
    <t>Waste</t>
  </si>
  <si>
    <t>Compliance</t>
  </si>
  <si>
    <t>Climate Change - Transition Risks</t>
  </si>
  <si>
    <t>Safety Lagging Indicators</t>
  </si>
  <si>
    <t>Critical Risk Management</t>
  </si>
  <si>
    <t>Wellbeing</t>
  </si>
  <si>
    <t>Workforce Profile</t>
  </si>
  <si>
    <t>Inclusion and Belonging</t>
  </si>
  <si>
    <t>Training and Engagement</t>
  </si>
  <si>
    <t>Supply Chain</t>
  </si>
  <si>
    <t>Community</t>
  </si>
  <si>
    <t>Sustainability reporting organisation details and boundary</t>
  </si>
  <si>
    <t>This Data Pack discloses Downer EDI Limited's sustainability-related performance for the financial year ended 30 June 2024 (FY24), unless otherwise noted. This aligns with our financial reporting period defined in Downer's 2024 Annual Report. Sustainability performance information relating to Downer entities and joint ventures has been included in the relevant sections of the data pack. Joint ventures have been included for energy and GHG emissions performance data where Downer is deemed to have operational control, as defined by the National Greenhouse Energy Reporting Act 2007. Further information on joint ventures is detailed in Downer’s 2024 Annual Report. Joint Ventures are not included in other metrics unless otherwise noted.
Changes to the reporting boundaries or measurement methodologies applied with reference to our previous Sustainability Report are addressed in the relevant report sections
Downer's headquarters are 39 Delhi Road, North Ryde, New South Wales, Australia 2113. Downer's regions of operations are listed within Downer's 2024 Annual Report.</t>
  </si>
  <si>
    <t>Sustainability assurance</t>
  </si>
  <si>
    <t>Internal Audits</t>
  </si>
  <si>
    <t>Revenue</t>
  </si>
  <si>
    <t>Business Ethics Compliance Training</t>
  </si>
  <si>
    <t>Environmental Incidents</t>
  </si>
  <si>
    <t>Data Privacy and Cybersecurity</t>
  </si>
  <si>
    <t>Financial and Corporate Governance Self-Assessment</t>
  </si>
  <si>
    <t>FINANCIAL PERFORMANCE</t>
  </si>
  <si>
    <t>Unit</t>
  </si>
  <si>
    <t>Revenue*</t>
  </si>
  <si>
    <t>$AUDmil</t>
  </si>
  <si>
    <t>Economic value generated (GRI)**</t>
  </si>
  <si>
    <t>Economic value distributed (GRI)**</t>
  </si>
  <si>
    <t>Economic value retained (GRI)**</t>
  </si>
  <si>
    <t>*Total revenue is a non-statutory disclosure and includes revenue from joint ventures, other alliances and other income</t>
  </si>
  <si>
    <t>** Economic Value Generated, Distributed and Retained are GRI-specific metrics, and are not reflective of financial performance in accordance with international or domestic accounting standards.</t>
  </si>
  <si>
    <t>BOARD STRUCTURE</t>
  </si>
  <si>
    <t>Female</t>
  </si>
  <si>
    <t>%</t>
  </si>
  <si>
    <t>Male</t>
  </si>
  <si>
    <t>Total</t>
  </si>
  <si>
    <t>No.</t>
  </si>
  <si>
    <t>0-3 years</t>
  </si>
  <si>
    <t>3-6 years</t>
  </si>
  <si>
    <t>6+ years</t>
  </si>
  <si>
    <t>BUSINESS ETHICS</t>
  </si>
  <si>
    <t>Breaches or litigation associated with anti-competitive behaviours</t>
  </si>
  <si>
    <t>Breaches or litigation of the Securities Trading Policy</t>
  </si>
  <si>
    <t>Breaches or litigation associated with continous disclosure</t>
  </si>
  <si>
    <t>1*</t>
  </si>
  <si>
    <t>ASX and NZX disclosures announced</t>
  </si>
  <si>
    <t>- Directors interest disclosures announced</t>
  </si>
  <si>
    <t>*In early 2023, four competing shareholder class actions were filed against Downer following announcements it published with the ASX on 8 December 2022 and 27 February 2023. Each class action alleged a breach of Downer’s continuous disclosure obligations and that it engaged in misleading or deceptive conduct by making and/or failing to correct or qualify various statements in connection with a maintenance contract in its Australian Utilities business and Downer’s financial performance. 
On 1 March 2024, Downer filed its defence to the plaintiffs’ claim (which included a proportionate liability defence identifying Downer’s former auditor as a concurrent wrongdoer) and a third party claim against the former auditor.  On 9 August 2024, Downer filed amendments to those pleadings which included additional claims against its former auditor, which is yet to file a defence.
On 8 May, the Court of Appeal heard Quinn Emanuel’s application to appeal the decision awarding carriage of the class action to the consolidated proceeding led by Maurice Blackburn. The Court has reserved judgment. 
Downer intends to vigorously defend whichever class action ultimately proceeds.</t>
  </si>
  <si>
    <t>Standards of Business Conduct Training Total</t>
  </si>
  <si>
    <t>Hrs</t>
  </si>
  <si>
    <t xml:space="preserve"> - Employees</t>
  </si>
  <si>
    <t>- Contingent workers*</t>
  </si>
  <si>
    <t>-</t>
  </si>
  <si>
    <t>**Workplace behaviours is a new module introduced in FY23 and as such does not have historical data</t>
  </si>
  <si>
    <t>H2 2024</t>
  </si>
  <si>
    <t>H1 2024</t>
  </si>
  <si>
    <t xml:space="preserve"> H2 2023</t>
  </si>
  <si>
    <t>H1 2023</t>
  </si>
  <si>
    <t>H2 2022</t>
  </si>
  <si>
    <t>H1 2022</t>
  </si>
  <si>
    <t>Total percentage of required personnel completing the survey</t>
  </si>
  <si>
    <t>- Executives and senior managers completing the survey</t>
  </si>
  <si>
    <t>POLITICAL CONTRIBUTIONS</t>
  </si>
  <si>
    <t>$</t>
  </si>
  <si>
    <t>Nil</t>
  </si>
  <si>
    <t xml:space="preserve"> - Recipient breakdown </t>
  </si>
  <si>
    <t>$/ Recipient</t>
  </si>
  <si>
    <t>- Australia NSW Labour Branch $1,500</t>
  </si>
  <si>
    <t xml:space="preserve"> - Australia Liberal National Party $5,000
- Australia Labor Party $8,000</t>
  </si>
  <si>
    <t>- Western Australia Labor party $4,949
- Australia Liberal National Party $2,500</t>
  </si>
  <si>
    <t>- South Australian Liberal Party $1,100</t>
  </si>
  <si>
    <t>RISK AND OPPORTUNITY MANAGEMENT</t>
  </si>
  <si>
    <t>Internal Audit and Risk reviews*</t>
  </si>
  <si>
    <t>*Internal Audit and Risk reviews are conducted by Downers Internal Risk and Audit team</t>
  </si>
  <si>
    <t>ENERGY AND EMISSIONS</t>
  </si>
  <si>
    <t>GHG Emissions</t>
  </si>
  <si>
    <t>2021**</t>
  </si>
  <si>
    <t>2020**</t>
  </si>
  <si>
    <t>Scope 1</t>
  </si>
  <si>
    <r>
      <t>tCO</t>
    </r>
    <r>
      <rPr>
        <vertAlign val="subscript"/>
        <sz val="11"/>
        <rFont val="Arial"/>
        <family val="2"/>
      </rPr>
      <t>2</t>
    </r>
    <r>
      <rPr>
        <vertAlign val="superscript"/>
        <sz val="11"/>
        <rFont val="Arial"/>
        <family val="2"/>
      </rPr>
      <t>-e</t>
    </r>
  </si>
  <si>
    <t>Scope 2 (Location Based)</t>
  </si>
  <si>
    <t>Scope 2* (Market Based)</t>
  </si>
  <si>
    <t xml:space="preserve">Total Scope 1 and 2 (Location Based) </t>
  </si>
  <si>
    <t>Total Scope 1 and 2 (Market Based)</t>
  </si>
  <si>
    <t xml:space="preserve">Total Scope 1, 2 and 3 (Location Based) </t>
  </si>
  <si>
    <t>Total Scope 1, 2  and 3 (Market Based)</t>
  </si>
  <si>
    <t>Scope 1 and 2 Intensity (Location Based)***</t>
  </si>
  <si>
    <r>
      <t>tCO</t>
    </r>
    <r>
      <rPr>
        <vertAlign val="subscript"/>
        <sz val="11"/>
        <rFont val="Arial"/>
        <family val="2"/>
      </rPr>
      <t>2</t>
    </r>
    <r>
      <rPr>
        <vertAlign val="superscript"/>
        <sz val="11"/>
        <rFont val="Arial"/>
        <family val="2"/>
      </rPr>
      <t>-e</t>
    </r>
    <r>
      <rPr>
        <sz val="11"/>
        <rFont val="Arial"/>
        <family val="2"/>
      </rPr>
      <t>/$AUDmil</t>
    </r>
  </si>
  <si>
    <t>Scope 1 and 2 Intensity (Market Based)***</t>
  </si>
  <si>
    <t>**2021 performance and 2020 base year data was restated for Scope 1 and 2 emissions and revenue due to restatement thresholds being triggered by divestments.</t>
  </si>
  <si>
    <t>***Intensity is calculated as total absolute emissions in the reporting year and operational control boundary over the total group revenue</t>
  </si>
  <si>
    <t>GHG Emissions Targets</t>
  </si>
  <si>
    <t>- Scope 1 + 2</t>
  </si>
  <si>
    <t>- Scope 3</t>
  </si>
  <si>
    <t>GHG Emissions by source</t>
  </si>
  <si>
    <t>2021*</t>
  </si>
  <si>
    <t>2020*</t>
  </si>
  <si>
    <t xml:space="preserve"> - Stationary</t>
  </si>
  <si>
    <r>
      <t>tCO</t>
    </r>
    <r>
      <rPr>
        <i/>
        <vertAlign val="subscript"/>
        <sz val="11"/>
        <rFont val="Arial"/>
        <family val="2"/>
      </rPr>
      <t>2</t>
    </r>
    <r>
      <rPr>
        <i/>
        <vertAlign val="superscript"/>
        <sz val="11"/>
        <rFont val="Arial"/>
        <family val="2"/>
      </rPr>
      <t>-e</t>
    </r>
  </si>
  <si>
    <t xml:space="preserve"> </t>
  </si>
  <si>
    <t xml:space="preserve"> - Transport</t>
  </si>
  <si>
    <t>Other Gaseous fossil fuels</t>
  </si>
  <si>
    <t>Natural gas</t>
  </si>
  <si>
    <t>Electricity used by facilities**</t>
  </si>
  <si>
    <t>Refrigerants</t>
  </si>
  <si>
    <t>Emissions from wastewater</t>
  </si>
  <si>
    <t>*2021 performance and 2020 base year data was restated for Scope 1 and 2 emissions and revenue due to restatement thresholds being triggered by divestments.</t>
  </si>
  <si>
    <t>**Scope 2 Location based emissions</t>
  </si>
  <si>
    <t>Energy Consumption</t>
  </si>
  <si>
    <t>Liquid fuels</t>
  </si>
  <si>
    <t>TJ</t>
  </si>
  <si>
    <t>Electricity</t>
  </si>
  <si>
    <t>Steam</t>
  </si>
  <si>
    <t>Renewables</t>
  </si>
  <si>
    <t>TJ/$AUDmil</t>
  </si>
  <si>
    <t>Energy Production</t>
  </si>
  <si>
    <t>Solar PV</t>
  </si>
  <si>
    <t>Scope 3 Emissions category breakdown</t>
  </si>
  <si>
    <t>N/A</t>
  </si>
  <si>
    <t>3. Fuel and energy related activities</t>
  </si>
  <si>
    <t>4. Upstream transportation and distribution</t>
  </si>
  <si>
    <t>5. Waste generated in operations</t>
  </si>
  <si>
    <t>6. Business travel</t>
  </si>
  <si>
    <t>7. Employee commuting</t>
  </si>
  <si>
    <t>8. Upstream leased assets</t>
  </si>
  <si>
    <t>10. Processing of sold products</t>
  </si>
  <si>
    <t>11. Use of sold products</t>
  </si>
  <si>
    <t>12. End-of-life treatment of sold products</t>
  </si>
  <si>
    <t>13. Downstream leased assets</t>
  </si>
  <si>
    <t>14. Franchises</t>
  </si>
  <si>
    <t>WASTE</t>
  </si>
  <si>
    <t>kT</t>
  </si>
  <si>
    <t>Waste diverted from landfill via reuse &amp; recycling</t>
  </si>
  <si>
    <t>COMPLIANCE</t>
  </si>
  <si>
    <t>Significant Environmental Incidents*</t>
  </si>
  <si>
    <t>Environmental fines</t>
  </si>
  <si>
    <t>Prosecutions</t>
  </si>
  <si>
    <t>*A significant environmental incident or significant environmental spill (≥ Level 4) is any environmental incident or spill where there is significant impact  on or material harm to the environment; or an incident or spill that results in a significant impact or material harm; or there is long-term community irritation  leading to disruptive actions and requiring continual management attention</t>
  </si>
  <si>
    <t>**A Level 5 environmental incident is defined as any incident that causes significant impact or serious harm on the environment, where material harm  has occurred and if costs in aggregate exceed $50,000</t>
  </si>
  <si>
    <t>***A Level 6 environmental incident is defined as an incident that results in catastrophic widespread impact on the environment, resulting in irreversible damage</t>
  </si>
  <si>
    <t>CLIMATE CHANGE - TRANSITION RISKS</t>
  </si>
  <si>
    <t>AU</t>
  </si>
  <si>
    <t>NZ</t>
  </si>
  <si>
    <t>EV</t>
  </si>
  <si>
    <t>Hybrid</t>
  </si>
  <si>
    <t>*Total includes number of vehicles obtained within the reporting year</t>
  </si>
  <si>
    <t>Environmental Training</t>
  </si>
  <si>
    <t xml:space="preserve">eLearn Completions </t>
  </si>
  <si>
    <t>SAFETY LAGGING INDICATORS</t>
  </si>
  <si>
    <t>Fatalities</t>
  </si>
  <si>
    <t>Units</t>
  </si>
  <si>
    <t>2022*</t>
  </si>
  <si>
    <t>New Zealand</t>
  </si>
  <si>
    <t>Australia</t>
  </si>
  <si>
    <t>Other</t>
  </si>
  <si>
    <t>*In FY22, Downer disclosed a reportable fatality in its New Zealand business following an unfortunate fall from height incident. At the time, the cause of death was unconfirmed, and Downer treated this event as a workplace fatality. With the fullness of time, we understand the cause to relate to an unexpected medical event. Therefore, Downer has restated its FY22 safety performance to record zero fatalities.</t>
  </si>
  <si>
    <t>Units**</t>
  </si>
  <si>
    <t>frequency/ million hrs worked</t>
  </si>
  <si>
    <t>*Excluded workers are joint venture and managed contracts</t>
  </si>
  <si>
    <t>**Total hours worked were 103,438,888</t>
  </si>
  <si>
    <t>TRIFR</t>
  </si>
  <si>
    <t>Occupation Disease Rate</t>
  </si>
  <si>
    <t>CRITICAL RISK MANAGEMENT</t>
  </si>
  <si>
    <t xml:space="preserve">No. </t>
  </si>
  <si>
    <t>Working with Vehicles &amp; Mobile Plant</t>
  </si>
  <si>
    <t>Working at Heights</t>
  </si>
  <si>
    <t>Working in Vicinity of Existing Services</t>
  </si>
  <si>
    <t>Working with Electricity</t>
  </si>
  <si>
    <t>Violence and Aggression</t>
  </si>
  <si>
    <t>*This list represents the top 5 critical risks for FY23. These have been determined through Downer's High Potential Incident categorisation.</t>
  </si>
  <si>
    <t>Fines*</t>
  </si>
  <si>
    <t>$NZD</t>
  </si>
  <si>
    <t>$AUD</t>
  </si>
  <si>
    <t>Other (Chile)</t>
  </si>
  <si>
    <t>Total Fine Amount**</t>
  </si>
  <si>
    <t>**Total fine amount includes average NZD to AUD conversion rate applied to NZD spend. This rate has been calculated using the relevant historical monhtly exchange rates on https://www.ofx.com/en-au/forex-news/historical-exchange-rates/</t>
  </si>
  <si>
    <t>Number of prosecutions</t>
  </si>
  <si>
    <t>Total Fine Amount*</t>
  </si>
  <si>
    <t>*Total fine amount includes average NZD to AUD conversion rate applied to NZD spend. This rate has been calculated for FY23 using historical monhtly exchange rates on https://www.ofx.com/en-au/forex-news/historical-exchange-rates/</t>
  </si>
  <si>
    <t>WELLBEING</t>
  </si>
  <si>
    <t>*Absenteeism rate is a representation of the number of unplanned hours taken per employee for the current month as a % of all ordinary worked hours had the employee not been absent</t>
  </si>
  <si>
    <t>Mental Health First Aid Training (MHFA)*</t>
  </si>
  <si>
    <t>Active MHFA Trained Employees**</t>
  </si>
  <si>
    <t>*Mental Health First Aid Training is an Accredited programme by Mental Health First Aid Australia. It is a one and a half day programme available to all Downer employees. Upon completion of the course the individuals can become accredited Mental Health First Aiders (MHFA). Topics include depression; anxiety; psychotic illness; substance use disorders; multiple crisis scenarios such as suicide, panic attack, critical incident management and aggressive behaviours.</t>
  </si>
  <si>
    <t>**Active MHFA Trained Employees is calculated as a percentage of the total number of employees across Australia and New Zealand in the Financial Year.</t>
  </si>
  <si>
    <t>Number of Employees Trained in MHFA</t>
  </si>
  <si>
    <t>2024*</t>
  </si>
  <si>
    <t>NA</t>
  </si>
  <si>
    <t>*This indicator has been updated in 2024. Previous data between 2021 and 2023 is retained for record-keeping purposes.</t>
  </si>
  <si>
    <t>WORKFORCE PROFILE</t>
  </si>
  <si>
    <t>Employee headcount</t>
  </si>
  <si>
    <t>- Percentage breakdown</t>
  </si>
  <si>
    <t>Employee headcount by gender identity</t>
  </si>
  <si>
    <t>Other / indeterminate*</t>
  </si>
  <si>
    <t>*Employees that have chosen to either not specify gender or don't identify with male and female genders are categorised as other/indeterminate within the HR system</t>
  </si>
  <si>
    <t>Employee headcount by contract type</t>
  </si>
  <si>
    <t>Full-time</t>
  </si>
  <si>
    <t>Part-time</t>
  </si>
  <si>
    <t>Casual</t>
  </si>
  <si>
    <t>Employees by contract type and gender identity</t>
  </si>
  <si>
    <t>Other / Indeterminate*</t>
  </si>
  <si>
    <t>Permanent</t>
  </si>
  <si>
    <t>Temporary</t>
  </si>
  <si>
    <t>Rate</t>
  </si>
  <si>
    <t>Employees covered by collective bargaining agreement</t>
  </si>
  <si>
    <t>(% of total employees)</t>
  </si>
  <si>
    <t>Employees new hires</t>
  </si>
  <si>
    <t>Non-Binary</t>
  </si>
  <si>
    <t>Under 30</t>
  </si>
  <si>
    <t>30-50</t>
  </si>
  <si>
    <t xml:space="preserve">Over 50 </t>
  </si>
  <si>
    <t>Employee turnover breakdown</t>
  </si>
  <si>
    <t>Employee turnover by gender identity</t>
  </si>
  <si>
    <t>Employee turnover by age</t>
  </si>
  <si>
    <t>Employee turnover by region</t>
  </si>
  <si>
    <t>INCLUSION AND BELONGING</t>
  </si>
  <si>
    <t>Employees by category and gender identity</t>
  </si>
  <si>
    <t>Board</t>
  </si>
  <si>
    <t>Executive</t>
  </si>
  <si>
    <t>Management</t>
  </si>
  <si>
    <t>Workforce</t>
  </si>
  <si>
    <t>Employees by age and gender identity</t>
  </si>
  <si>
    <t>Under 30 years old</t>
  </si>
  <si>
    <t>30-50 years old</t>
  </si>
  <si>
    <t>Over 50 years old</t>
  </si>
  <si>
    <t>Minority and vulnerable peoples</t>
  </si>
  <si>
    <t>Aboriginal and Torres Strait Islander peoples*</t>
  </si>
  <si>
    <t>- Management**</t>
  </si>
  <si>
    <t>Māori***</t>
  </si>
  <si>
    <t>*Total number of Aboriginal and Torres Strait Islander peoples is determined through self-disclosure during the hiring process.</t>
  </si>
  <si>
    <t>**Total number of Aboriginal and Torres Strait Islander peoples with Management roles began disclosure in FY23</t>
  </si>
  <si>
    <t>***Total number of Māori peoples is determined through self-disclosure during the hiring process. Total % is calculated from numbers of employees selecting the relevant option over employees that specified an option</t>
  </si>
  <si>
    <t>Other diversity dimensions(%)*</t>
  </si>
  <si>
    <t>Employees who identify as having a disability</t>
  </si>
  <si>
    <t>Employees who identify as LGBTQIA+</t>
  </si>
  <si>
    <t>*Data is obtained through an optional survey during the hiring process. Total % is calculated from numbers of employees selecting the relevant option over employees that responded to the survey.</t>
  </si>
  <si>
    <t>Employees who took parental leave during the year</t>
  </si>
  <si>
    <t>Employees returning to work after parental leave during the year</t>
  </si>
  <si>
    <t>Parental return to work rate</t>
  </si>
  <si>
    <t>Employees who returned to work after parental leave and were still employed 12 months after return</t>
  </si>
  <si>
    <t>Parental leave retention rate 12 months after return</t>
  </si>
  <si>
    <t>TRAINING AND ENGAGEMENT</t>
  </si>
  <si>
    <t>Training hours</t>
  </si>
  <si>
    <t>Total training hours</t>
  </si>
  <si>
    <t>hrs</t>
  </si>
  <si>
    <t>Average hours per employee</t>
  </si>
  <si>
    <t>Employee engagement </t>
  </si>
  <si>
    <t>Employee engagement score</t>
  </si>
  <si>
    <t>Response rate</t>
  </si>
  <si>
    <t>Graduates</t>
  </si>
  <si>
    <t>Apprentices</t>
  </si>
  <si>
    <t>- Aboriginal and Torres Strait Islander apprentices</t>
  </si>
  <si>
    <t>Cultural awareness training</t>
  </si>
  <si>
    <t>Indigenous Cultural Awareness Training*</t>
  </si>
  <si>
    <t>Te Ara Whanake &amp; Te Ara Māramatanga Training**</t>
  </si>
  <si>
    <t>*ICAT consists of three programs including: a 40-minute eLearn training targeted at Supervisor and above level; a 30-minute eLearn training targeting the remaining workforce; and a 10-minute supplement eLearn training training targeted at Supervisors who have already completed the 30-minute workforce training. These trainings are designed to develop existing knowledge and cultural competence of Downer’s leaders and workforce to understand the history, cultural norms and protocols of Aboriginal and Torres Strait Islander peoples</t>
  </si>
  <si>
    <t>**Te Ara Whanake is suite of training programs consisting of: Te Ara Whanake (Māori leadership program); Te Hā (female Māori leadership program); Te Ara Whanake Ake (senior Māori leadership program). All programs are 48-hrs consisting of 3 blocks over 2 days. They support Maori Leadership, a key initiative to help attract and retain Māori in a tight labour market. Te Ara Māramatanga is a two-day New Zealand based training programme for Non-Maori’s to provide them with a deeper understanding of Māori history, culture and Tikanga and become proponents of cultural diversity within Downer.</t>
  </si>
  <si>
    <t>*Everything from the other tabs</t>
  </si>
  <si>
    <t>*might be more breakdowns needed for clients e.g. regions by greenhouse gas emisisons</t>
  </si>
  <si>
    <t>*Chat to Sandra and Carly</t>
  </si>
  <si>
    <t>*Training hrs per region?</t>
  </si>
  <si>
    <t>SUPPLY CHAIN</t>
  </si>
  <si>
    <t>Annual spend Total*</t>
  </si>
  <si>
    <t>- Australia suppliers</t>
  </si>
  <si>
    <t xml:space="preserve">- New Zealand suppliers </t>
  </si>
  <si>
    <t>- International suppliers</t>
  </si>
  <si>
    <t>Suppliers Total</t>
  </si>
  <si>
    <t>*Mining was divested in FY22. Spend data includes mining up to and including the divestment date.</t>
  </si>
  <si>
    <t>Annual spend with Indigenous suppliers*</t>
  </si>
  <si>
    <t>Annual spend with Māori and Pasifika suppliers**</t>
  </si>
  <si>
    <t>$NZDmil</t>
  </si>
  <si>
    <t>Annual spend with Social Enterprises***</t>
  </si>
  <si>
    <t>*Spend is limited to suppliers that are within the SupplyNation Indigenous Supplier listing, that Downer procures from
**Spend is limited to suppliers that are within the Amotai Māori and Pasifika businesses Supplier listing, that Downer procures from
***Spend is limited to suppliers that are within the Social Traders Social Enterprise listing, that Downer procures from</t>
  </si>
  <si>
    <t>Suppliers responded to CDP Supply Chain</t>
  </si>
  <si>
    <t>*Total numbers were obtained at the publication date.</t>
  </si>
  <si>
    <t>Subcontractors</t>
  </si>
  <si>
    <t>Project Materials</t>
  </si>
  <si>
    <t>Fleet &amp; Fuels</t>
  </si>
  <si>
    <t>Professional Services</t>
  </si>
  <si>
    <t>Consumables</t>
  </si>
  <si>
    <t>Equipment</t>
  </si>
  <si>
    <t>Labour Hire &amp; Recruitment Services</t>
  </si>
  <si>
    <t>ICT</t>
  </si>
  <si>
    <t>Rail</t>
  </si>
  <si>
    <t>Logistics</t>
  </si>
  <si>
    <t>HME</t>
  </si>
  <si>
    <t>Facilities</t>
  </si>
  <si>
    <t>Food &amp; Beverage</t>
  </si>
  <si>
    <t>Premises Renting</t>
  </si>
  <si>
    <t>Travel</t>
  </si>
  <si>
    <t>Laundry</t>
  </si>
  <si>
    <t xml:space="preserve">Statement of use </t>
  </si>
  <si>
    <t>Downer has reported in accordance with the GRI Standards for the period 1 July 2022 to 30 June 2023.</t>
  </si>
  <si>
    <t xml:space="preserve">GRI 1 used </t>
  </si>
  <si>
    <t>GRI 1: Foundation 2021</t>
  </si>
  <si>
    <t>GRI STANDARD / OTHER SOURCE</t>
  </si>
  <si>
    <t>DISCLOSURE</t>
  </si>
  <si>
    <t>REQUIREMENT</t>
  </si>
  <si>
    <t>LOCATION</t>
  </si>
  <si>
    <t>OMISSION</t>
  </si>
  <si>
    <t>Requirements(s) omitted</t>
  </si>
  <si>
    <t>Reason</t>
  </si>
  <si>
    <t>Explanation</t>
  </si>
  <si>
    <t>General disclosures</t>
  </si>
  <si>
    <t>GRI 2: General Disclosures 2021</t>
  </si>
  <si>
    <t>2-1 Organizational details</t>
  </si>
  <si>
    <t>a. report its legal name;
b. report its nature of ownership and legal form;
c. report the location of its headquarters;
d. report its countries of operation.</t>
  </si>
  <si>
    <t>a. - d. See Contents tab in this datapack - Sustainability reporting organisation details and boundary.</t>
  </si>
  <si>
    <t>2-2 Entities included in the organization's sustainability reporting</t>
  </si>
  <si>
    <t>The organization shall:
a. list all its entities included in its sustainability reporting;
b. if the organization has audited consolidated financial statements or financial information filed on public record, specify the differences between the list of entities included in its financial reporting and the list included in its sustainability reporting;
c. if the organization consists of multiple entities, explain the approach used for consolidating the information, including:
i. whether the approach involves adjustments to information for minority interests;
ii. how the approach takes into account mergers, acquisitions, and disposal of entities or parts of entities;
iii. whether and how the approach differs across the disclosures in this Standard and across material topics.</t>
  </si>
  <si>
    <t>a. - c. See Contents tab in this datapack - Sustainability reporting organisation details and boundary. Entities are also listed in Downer's Annual Report 2023 - Group Structure section pg. 112-116</t>
  </si>
  <si>
    <t>2-3 Reporting period, frequency and contact point</t>
  </si>
  <si>
    <t>a. specify the reporting period for, and the frequency of, its sustainability reporting;
b. specify the reporting period for its financial reporting and, if it does not align with the
period for its sustainability reporting, explain the reason for this;
c. report the publication date of the report or reported information;
d. specify the contact point for questions about the report or reported information.</t>
  </si>
  <si>
    <t>2-4 Restatements of information</t>
  </si>
  <si>
    <t>a. report restatements of information made from previous reporting periods and explain:
i. the reasons for the restatements;
ii. the effect of the restatements.</t>
  </si>
  <si>
    <t>a. Where relevant, Downer identifies and explains reasons for any restatements and their effects throughout our reports.</t>
  </si>
  <si>
    <t>2-5 External assurance</t>
  </si>
  <si>
    <t>a. describe its policy and practice for seeking external assurance, including whether and how the highest governance body and senior executives are involved;
b. if the organization’s sustainability reporting has been externally assured:
i. provide a link or reference to the external assurance report(s) or assurance statement(s);
ii. describe what has been assured and on what basis, including the assurance standards used, the level of assurance obtained, and any limitations of the assurance process;
iii. describe the relationship between the organization and the assurance provider.</t>
  </si>
  <si>
    <t>a. &amp; b. Downer's Sustainability Report 2023 - KPMG Assurance Statement pg. 52-54</t>
  </si>
  <si>
    <t>2-6 Activities, value chain and other business relationships</t>
  </si>
  <si>
    <t>a. report the sector(s) in which it is active;
b. describe its value chain, including:
i. the organization’s activities, products, services, and markets served;
ii. the organization’s supply chain;
iii. the entities downstream from the organization and their activities;
c. report other relevant business relationships;
d. describe significant changes in 2-6-a, 2-6-b, and 2-6-c compared to the previous reporting period.</t>
  </si>
  <si>
    <r>
      <t xml:space="preserve">a. Downer's Annual Report 2023 - Review of Operations pg. </t>
    </r>
    <r>
      <rPr>
        <sz val="11"/>
        <rFont val="Calibri"/>
        <family val="2"/>
        <scheme val="minor"/>
      </rPr>
      <t>9</t>
    </r>
    <r>
      <rPr>
        <sz val="11"/>
        <color theme="1"/>
        <rFont val="Calibri"/>
        <family val="2"/>
        <scheme val="minor"/>
      </rPr>
      <t xml:space="preserve">
b.i. &amp; ii. Downer's Annual Report 2023 - Review of Operations pg. </t>
    </r>
    <r>
      <rPr>
        <sz val="11"/>
        <rFont val="Calibri"/>
        <family val="2"/>
        <scheme val="minor"/>
      </rPr>
      <t>9</t>
    </r>
    <r>
      <rPr>
        <sz val="11"/>
        <color theme="1"/>
        <rFont val="Calibri"/>
        <family val="2"/>
        <scheme val="minor"/>
      </rPr>
      <t>, Downer's Modern Slavery Statement 2022 pg. 7</t>
    </r>
    <r>
      <rPr>
        <sz val="11"/>
        <color rgb="FFFF00FF"/>
        <rFont val="Calibri"/>
        <family val="2"/>
        <scheme val="minor"/>
      </rPr>
      <t xml:space="preserve">
</t>
    </r>
    <r>
      <rPr>
        <sz val="11"/>
        <rFont val="Calibri"/>
        <family val="2"/>
        <scheme val="minor"/>
      </rPr>
      <t xml:space="preserve">c. &amp; d. </t>
    </r>
    <r>
      <rPr>
        <sz val="11"/>
        <color theme="1"/>
        <rFont val="Calibri"/>
        <family val="2"/>
        <scheme val="minor"/>
      </rPr>
      <t xml:space="preserve">See Organisation Details tab in this datapack </t>
    </r>
  </si>
  <si>
    <t>2-6 b iii.</t>
  </si>
  <si>
    <t xml:space="preserve">The information is unavailable due to constraints in collecting this information. </t>
  </si>
  <si>
    <t>The information is unavailable due to constraints in collecting this information. We are working to improve our data collection capacity and disclosures in this area by FY26.</t>
  </si>
  <si>
    <t>2-7 Employees</t>
  </si>
  <si>
    <t>a. report the total number of employees, and a breakdown of this total by gender and by region;
b. report the total number of:
i. permanent employees, and a breakdown by gender and by region;
ii. temporary employees, and a breakdown by gender and by region;
iii. non-guaranteed hours employees, and a breakdown by gender and by region;
iv. full-time employees, and a breakdown by gender and by region;
v. part-time employees, and a breakdown by gender and by region;
c. describe the methodologies and assumptions used to compile the data, including whether the numbers are reported:
i. in head count, full-time equivalent (FTE), or using another methodology; at the end of the reporting period, as an average across the reporting period, or using another methodology;
ii. report contextual information necessary to understand the data reported under 2-7-a and 2-7-b;
d. describe significant fluctuations in the number of employees during the reporting period and between reporting periods.</t>
  </si>
  <si>
    <r>
      <t xml:space="preserve">a.&amp; b. i., ii., iv. - c. See People tab in this datapack
d. Downer's Sustainability Report 2023 - People section pg. </t>
    </r>
    <r>
      <rPr>
        <sz val="11"/>
        <rFont val="Calibri"/>
        <family val="2"/>
        <scheme val="minor"/>
      </rPr>
      <t>30-41</t>
    </r>
  </si>
  <si>
    <t>2-8 Workers who are not employees</t>
  </si>
  <si>
    <t>a. report the total number of workers who are not employees and whose work is controlled by the organization and describe:
i. the most common types of worker and their contractual relationship with the organization;
ii. the type of work they perform;
b. describe the methodologies and assumptions used to compile the data, including whether the number of workers who are not employees is reported:
i. in head count, full-time equivalent (FTE), or using another methodology; 
ii. at the end of the reporting period, as an average across the reporting period, or using another methodology;
c. describe significant fluctuations in the number of workers who are not employees during the reporting period and between reporting periods.</t>
  </si>
  <si>
    <t>See Omissions</t>
  </si>
  <si>
    <t>GRI 2-8</t>
  </si>
  <si>
    <t xml:space="preserve">The information is unavailable. </t>
  </si>
  <si>
    <t>2-9 Governance structure and composition</t>
  </si>
  <si>
    <t>a. describe its governance structure, including committees of the highest governance body;
b. list the committees of the highest governance body that are responsible for decision-making on and overseeing the management of the organization’s impacts on the economy, environment, and people;
c. describe the composition of the highest governance body and its committees by:
i. executive and non-executive members;
ii. independence;
iii. tenure of members on the governance body;
iv. number of other significant positions and commitments held by each member, and the nature of the commitments;
v. gender;
vi. under-represented social groups;
vii. competencies relevant to the impacts of the organization;
viii. stakeholder representation.</t>
  </si>
  <si>
    <t>a. &amp; b. Downer's website - Governance approach https://www.downergroup.com/sustainability-governance
c. i. - v., vii. - viii. Downer's Annual Report 2023 - Directors Report pg. 6-8</t>
  </si>
  <si>
    <t>c. vi.</t>
  </si>
  <si>
    <t>The information is unavailable due to constraints in collecting this information. We will seek to gather this information in FY24.</t>
  </si>
  <si>
    <t>2-10 Nomination and selection of the highest governance body</t>
  </si>
  <si>
    <t>a. describe the nomination and selection processes for the highest governance body and its committees;
b. describe the criteria used for nominating and selecting highest governance body members, including whether and how the following are taken into consideration:
i. views of stakeholders (including shareholders);
ii. diversity;
iii. independence;
iv. competencies relevant to the impacts of the organization.</t>
  </si>
  <si>
    <t>a. &amp; b. Downer's website - Governance approach https://www.downergroup.com/sustainability-governance</t>
  </si>
  <si>
    <t>2-11 Chair of the highest governance body</t>
  </si>
  <si>
    <t>a.  report whether the chair of the highest governance body is also a senior executive in the organization;
b. if the chair is also a senior executive, explain their function within the organization’s management, the reasons for this arrangement, and how conflicts of interest are prevented and mitigated.</t>
  </si>
  <si>
    <t>a. &amp; b. Downer's Annual Report 2023 - Directors Report pg. 6-8</t>
  </si>
  <si>
    <t>2-12 Role of the highest governance body in overseeing the management of impacts</t>
  </si>
  <si>
    <t>a.  describe the role of the highest governance body and of senior executives in developing, approving, and updating the organization’s purpose, value or mission statements, strategies, policies, and goals related to sustainable development;
b. describe the role of the highest governance body in overseeing the organization’s due diligence and other processes to identify and manage the organization’s impacts on the economy, environment, and people, including:
i. whether and how the highest governance body engages with stakeholders to support these processes;
ii. how the highest governance body considers the outcomes of these processes;
c. describe the role of the highest governance body in reviewing the effectiveness of the organization’s processes as described in 2-12-b, and report the frequency of this review.</t>
  </si>
  <si>
    <t>2-13 Delegation of responsibility for managing impacts</t>
  </si>
  <si>
    <t>a. describe how the highest governance body delegates responsibility for managing the organization’s impacts on the economy, environment, and people, including:
i. whether it has appointed any senior executives with responsibility for the management of impacts;
ii. whether it has delegated responsibility for the management of impacts to other employees;
b. describe the process and frequency for senior executives or other employees to report back to the highest governance body on the management of the organization’s impacts on the economy, environment, and people.</t>
  </si>
  <si>
    <t>2-14 Role of the highest governance body in sustainability reporting</t>
  </si>
  <si>
    <t>a.  report whether the highest governance body is responsible for reviewing and approving the reported information, including the organization’s material topics, and if so, describe the process for reviewing and approving the information;
b. if the highest governance body is not responsible for reviewing and approving the reported information, including the organization’s material topics, explain the reason for this.</t>
  </si>
  <si>
    <t>2-15 Conflicts of interest</t>
  </si>
  <si>
    <t>a. describe the processes for the highest governance body to ensure that conflicts of interest are prevented and mitigated;
b. report whether conflicts of interest are disclosed to stakeholders, including, at a minimum, conflicts of interest relating to:
i. cross-board membership;
ii. cross-shareholding with suppliers and other stakeholders;
iii. existence of controlling shareholders;
iv. related parties, their relationships, transactions, and outstanding balances.</t>
  </si>
  <si>
    <t>a.&amp; b. Downer's website - Governance approach https://www.downergroup.com/sustainability-governance and Downer's Annual Report 2023 - Directors Report pg. 6-8</t>
  </si>
  <si>
    <t>2-16 Communication of critical concerns</t>
  </si>
  <si>
    <t>a. describe whether and how critical concerns are communicated to the highest governance body;
b. report the total number and the nature of critical concerns that were communicated to the highest governance body during the reporting period.</t>
  </si>
  <si>
    <r>
      <t xml:space="preserve">a. Downer's website - Governance approach </t>
    </r>
    <r>
      <rPr>
        <sz val="11"/>
        <rFont val="Calibri"/>
        <family val="2"/>
        <scheme val="minor"/>
      </rPr>
      <t>https://www.downergroup.com/sustainability-governance</t>
    </r>
    <r>
      <rPr>
        <sz val="11"/>
        <color theme="1"/>
        <rFont val="Calibri"/>
        <family val="2"/>
        <scheme val="minor"/>
      </rPr>
      <t xml:space="preserve">
b. Downer's Annual Report 2023 - Directors meetings pg. 6-8</t>
    </r>
  </si>
  <si>
    <t>2-17 Collective knowledge of the highest governance body</t>
  </si>
  <si>
    <t>a. report measures taken to advance the collective knowledge, skills, and experience of the highest governance body on sustainable development.</t>
  </si>
  <si>
    <t>a. Downer's Climate Change report 2022 pg. 23</t>
  </si>
  <si>
    <t>2-18 Evaluation of the performance of the highest governance body</t>
  </si>
  <si>
    <t>a. describe the processes for evaluating the performance of the highest governance body in overseeing the management of the organization’s impacts on the economy, environment, and people;
b. report whether the evaluations are independent or not, and the frequency of the evaluations;
c. describe actions taken in response to the evaluations, including changes to the composition of the highest governance body and organizational practices.</t>
  </si>
  <si>
    <t>a. - c. Downer's Climate Change report 2022 pg. 23</t>
  </si>
  <si>
    <t>2-19 Remuneration policies</t>
  </si>
  <si>
    <t>a. describe the remuneration policies for members of the highest governance body and senior executives, including:
i. fixed pay and variable pay;
ii. sign-on bonuses or recruitment incentive payments;
iii. termination payments;
iv. clawbacks;
v. retirement benefits;
b. describe how the remuneration policies for members of the highest governance body and senior executives relate to their objectives and performance in relation to the management of the organization’s impacts on the economy, environment, and people.</t>
  </si>
  <si>
    <t>a. &amp; b. Downer's Annual Report 2023 - Remuneration Report pg. 29-37</t>
  </si>
  <si>
    <t>2-20 Process to determine remuneration</t>
  </si>
  <si>
    <t>a. describe the process for designing its remuneration policies and for determining remuneration, including:
i. whether independent highest governance body members or an independent remuneration committee oversees the process for determining remuneration;
ii. how the views of stakeholders (including shareholders) regarding remuneration are sought and taken into consideration;
iii. whether remuneration consultants are involved in determining remuneration and, if so, whether they are independent of the organization, its highest governance body and senior executives;
b. report the results of votes of stakeholders (including shareholders) on remuneration policies and proposals, if applicable.</t>
  </si>
  <si>
    <r>
      <t xml:space="preserve">a. &amp; b. Downer's Annual Report 2023 - Remuneration Report pg. </t>
    </r>
    <r>
      <rPr>
        <sz val="11"/>
        <rFont val="Calibri"/>
        <family val="2"/>
        <scheme val="minor"/>
      </rPr>
      <t>29-37</t>
    </r>
  </si>
  <si>
    <t>2-21 Annual total compensation ratio</t>
  </si>
  <si>
    <t>a. report the ratio of the annual total compensation for the organization’s highest-paid individual to the median annual total compensation for all employees(excluding the highest-paid individual);
b. report the ratio of the percentage increase in annual total compensation for the organization’s highest-paid individual to the median percentage increase in annual total compensation for all employees (excluding the highest-paid individual);
c. report contextual information necessary to understand the data and how the data has been compiled.</t>
  </si>
  <si>
    <t>2-21</t>
  </si>
  <si>
    <t>This is unavailable as the required information requires quality improvements for it to be reported at an organisational level. We are working to improve our disclosures in this area by FY26.</t>
  </si>
  <si>
    <t>2-22 Statement on sustainable development strategy</t>
  </si>
  <si>
    <t>a. report a statement from the highest governance body or most senior executive of the organization about the relevance of sustainable development to the organization and its strategy for contributing to sustainable development.</t>
  </si>
  <si>
    <r>
      <t xml:space="preserve">a. Downer's Sustainability Report 2023 - Message from CEO and Chair pg. </t>
    </r>
    <r>
      <rPr>
        <sz val="11"/>
        <rFont val="Calibri"/>
        <family val="2"/>
        <scheme val="minor"/>
      </rPr>
      <t>2</t>
    </r>
  </si>
  <si>
    <t>2-23 Policy commitments</t>
  </si>
  <si>
    <t>a. describe its policy commitments for responsible business conduct, including:
i. the authoritative intergovernmental instruments that the commitments reference;
ii. whether the commitments stipulate conducting due diligence;
iii. whether the commitments stipulate applying the precautionary principle;
iv. whether the commitments stipulate respecting human rights;
b. describe its specific policy commitment to respect human rights, including:
i. the internationally recognized human rights that the commitment covers; 
ii. the categories of stakeholders, including at-risk or vulnerable groups, that the organization gives particular attention to in the commitment;
c. provide links to the policy commitments if publicly available, or, if the policy commitments are not publicly available, explain the reason for this;
d. report the level at which each of the policy commitments was approved within the organization, including whether this is the most senior level;
e. report the extent to which the policy commitments apply to the organization’s activities and to its business relationships;
f. describe how the policy commitments are communicated to workers, business partners, and other relevant parties.</t>
  </si>
  <si>
    <t>a. Downer's website - Governance approach https://www.downergroup.com/sustainability-governance</t>
  </si>
  <si>
    <t>2-24 Embedding policy commitments</t>
  </si>
  <si>
    <t>a. describe how it embeds each of its policy commitments for responsible business conduct throughout its activities and business relationships, including:
i. how it allocates responsibility to implement the commitments across different levels within the organization;
ii. how it integrates the commitments into organizational strategies, operational policies, and operational procedures;
iii. how it implements its commitments with and through its business relationships;
iv. training that the organization provides on implementing the commitments.</t>
  </si>
  <si>
    <t>2-25 Processes to remediate negative impacts</t>
  </si>
  <si>
    <t>a. describe its commitments to provide for or cooperate in the remediation of negative impacts that the organization identifies it has caused or contributed to;
b. describe its approach to identify and address grievances, including the grievance mechanisms that the organization has established or participates in;
c. describe other processes by which the organization provides for or cooperates in the remediation of negative impacts that it identifies it has caused or contributed to;
d. describe how the stakeholders who are the intended users of the grievance mechanisms are involved in the design, review, operation, and improvement of these mechanisms;
e. describe how the organization tracks the effectiveness of the grievance mechanisms and other remediation processes, and report examples of their effectiveness, including stakeholder feedback.</t>
  </si>
  <si>
    <t>2-26 Mechanisms for seeking advice and raising concerns</t>
  </si>
  <si>
    <t xml:space="preserve">i. describe the mechanisms for individuals to: 
i. seek advice on implementing the organization’s policies and practices for responsible business conduct;
ii. raise concerns about the organization’s business conduct.
</t>
  </si>
  <si>
    <t>2-27 Compliance with laws and regulations</t>
  </si>
  <si>
    <t>a. report the total number of significant instances of non-compliance with laws and regulations during the reporting period, and a breakdown of this total by:
i. instances for which fines were incurred;
ii. instances for which non-monetary sanctions were incurred;
b. report the total number and the monetary value of fines for instances of noncompliance with laws and regulations that were paid during the reporting period, and a breakdown of this total by:
i. fines for instances of non-compliance with laws and regulations that occurred in the current reporting period;
ii. fines for instances of non-compliance with laws and regulations that occurred in previous reporting periods;
c. describe the significant instances of non-compliance;
d. describe how it has determined significant instances of non-compliance.</t>
  </si>
  <si>
    <t>a. - d. Significant instances of non-compliance are split into the relevant material sections in the following sections:
- Governance tab of this datapack
- Environment &amp; Climate Change tab of this datapack
- Safety, Health &amp; Wellbeing tab of this datapack</t>
  </si>
  <si>
    <t>2-28 Membership associations</t>
  </si>
  <si>
    <t>a. report industry associations, other membership associations, and national or international advocacy organizations in which it participates in a significant role.</t>
  </si>
  <si>
    <t>a. Downer's Sustainability Report 2023 - Relationships section, partnering for sustainable development pg. 49</t>
  </si>
  <si>
    <t>2-29 Approach to stakeholder engagement</t>
  </si>
  <si>
    <t>a. describe its approach to engaging with stakeholders, including:
i. the categories of stakeholders it engages with, and how they are identified;
ii. the purpose of the stakeholder engagement;
iii. how the organization seeks to ensure meaningful engagement with stakeholders.</t>
  </si>
  <si>
    <t>a. Downer's website - Relationships approach https://www.downergroup.com/our-approach-to-relationships</t>
  </si>
  <si>
    <t>2-30 Collective bargaining agreements</t>
  </si>
  <si>
    <t>a. report the percentage of total employees covered by collective bargaining agreements;
b. for employees not covered by collective bargaining agreements, report whether the organization determines their working conditions and terms of employment based on collective bargaining agreements that cover its other employees or based on collective bargaining agreements from other organizations.</t>
  </si>
  <si>
    <r>
      <rPr>
        <sz val="11"/>
        <color rgb="FF000000"/>
        <rFont val="Calibri"/>
        <family val="2"/>
        <scheme val="minor"/>
      </rPr>
      <t xml:space="preserve">a. See People tab in this Datapack - Employees covered by collective bargaining agreement table 
</t>
    </r>
    <r>
      <rPr>
        <sz val="11"/>
        <rFont val="Calibri"/>
        <family val="2"/>
        <scheme val="minor"/>
      </rPr>
      <t>b. Downer's Modern Slavery Statement pg. 13</t>
    </r>
    <r>
      <rPr>
        <sz val="11"/>
        <color rgb="FFFF0000"/>
        <rFont val="Calibri"/>
        <family val="2"/>
        <scheme val="minor"/>
      </rPr>
      <t xml:space="preserve">
</t>
    </r>
    <r>
      <rPr>
        <sz val="11"/>
        <color rgb="FF000000"/>
        <rFont val="Calibri"/>
        <family val="2"/>
        <scheme val="minor"/>
      </rPr>
      <t xml:space="preserve">
</t>
    </r>
  </si>
  <si>
    <t>Material topics</t>
  </si>
  <si>
    <t>GRI 3: Material Topics 2021</t>
  </si>
  <si>
    <t>3-1 Process to determine material topics</t>
  </si>
  <si>
    <t>a. describe the process it has followed to determine its material topics, including:
i. how it has identified actual and potential, negative and positive impacts on the economy, environment, and people, including impacts on their human rights, across its activities and business relationships;
ii. how it has prioritized the impacts for reporting based on their significance;
b. specify the stakeholders and experts whose views have informed the process of determining its material topics.</t>
  </si>
  <si>
    <t>a.&amp; b. Downer's Sustainability Report 2023 - Sustainability Snapshot pg. 4</t>
  </si>
  <si>
    <t>3-2 List of material topics</t>
  </si>
  <si>
    <t>a. list its material topics; 
b. report changes to the list of material topics compared to the previous reporting period.</t>
  </si>
  <si>
    <t>Economic performance</t>
  </si>
  <si>
    <t>3-3 Management of material topics</t>
  </si>
  <si>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(3-3-d)and how it has informed whether the actions have been effective (3-3-e).</t>
  </si>
  <si>
    <t>a. - f. Please refer to each material topics approach</t>
  </si>
  <si>
    <t>GRI 201: Economic Performance 2016</t>
  </si>
  <si>
    <t>201-1 Direct economic value generated and
distributed</t>
  </si>
  <si>
    <t>a. Direct economic value generated and distributed (EVG&amp;D) on an accruals basis, including the basic components for the organization’s global operations as listed below.
If data are presented on a cash basis, report the justification for this decision in addition to reporting the following basic components:
i. Direct economic value generated: revenues;
ii. Economic value distributed: operating costs, employee wages and benefits, payments to providers of capital, payments to government by country, and community investments;
iii. Economic value retained: ‘direct economic value generated’ less ‘economic value distributed’.
b.  Where significant, report EVG&amp;D separately at country, regional, or market levels, and the criteria used for defining significance.
Compilation requirements 
2.1 When compiling the information specified in Disclosure 201-1, the reporting organization shall, if applicable, compile the EVG&amp;D from data in the organization's audited financial or profit and loss (P&amp;L) statement, or its internally audited management accounts.</t>
  </si>
  <si>
    <r>
      <t xml:space="preserve">a. i. &amp; ii. </t>
    </r>
    <r>
      <rPr>
        <sz val="11"/>
        <rFont val="Calibri"/>
        <family val="2"/>
        <scheme val="minor"/>
      </rPr>
      <t xml:space="preserve">Governance tab of this datapack - Financial performance table and Downer's Annual Report 2023 - Consolidated statement of profit or loss and other comprehensive income tabel pg. 67 </t>
    </r>
    <r>
      <rPr>
        <sz val="11"/>
        <color theme="1"/>
        <rFont val="Calibri"/>
        <family val="2"/>
        <scheme val="minor"/>
      </rPr>
      <t xml:space="preserve">
b. Downer's Annual Report 2023 - Business performance pg. 74-78</t>
    </r>
  </si>
  <si>
    <t>201-2 Financial implications and other risks and opportunities due to climate change</t>
  </si>
  <si>
    <t>a. Risks and opportunities posed by climate change that have the potential to generate substantive changes in operations, revenue, or expenditure, including: 
i. a description of the risk or opportunity and its classification as either physical, regulatory, or other;
ii. a description of the impact associated with the risk or opportunity;
iii. the financial implications of the risk or opportunity before action is taken;
iv. the methods used to manage the risk or opportunity;
v. the costs of actions taken to manage the risk or opportunity.
Compilation requirements 
2.2 When compiling the information specified in Disclosure 201-2, if the reporting organization does not have a system in place to calculate the financial implications or costs, or to make revenue projections, it shall report its plans and timeline to develop the necessary systems.</t>
  </si>
  <si>
    <t>a. Climate Change report 2022 Appendix D: Transition risk scenario analysis methodology and findings and Appendix E: Physical risk scenario analysis methodology and findings pg. 35-41</t>
  </si>
  <si>
    <t>202-3 Defined benefit plan obligations and other retirement plans</t>
  </si>
  <si>
    <t>a. If the plan’s liabilities are met by the organization’s general resources, the estimated value of those liabilities
b. If a separate fund exists to pay the plan’s pension liabilities:
i. the extent to which the scheme’s liabilities are estimated to be covered by the assets that have been set aside to meet them;
ii. the basis on which that estimate has been arrived at;
iii. when that estimate was made.
c. If a fund set up to pay the plan’s pension liabilities is not fully covered, explain the strategy, if any, adopted by the employer to work towards full coverage, and the timescale, if any, by which the employer hopes to achieve full coverage.
d. Percentage of salary contributed by employee or employer.
e. Level of participation in retirement plans, such as participation in mandatory or voluntary schemes, regional, or country-based schemes, or those with financial impact.</t>
  </si>
  <si>
    <t>a. Downer's Annual Report 2023 - D. Employee benefits pg. 102-103</t>
  </si>
  <si>
    <t>202-4 Financial assistance received from government</t>
  </si>
  <si>
    <t>a. Total monetary value of financial assistance received by the organization from any government during the reporting period, including:
i. tax relief and tax credits;
ii. subsidies;
iii. investment grants, research and development grants, and other relevant types of grant;
iv. awards;
v. royalty holidays;
vi. financial assistance from Export Credit Agencies (ECAs);
vii. financial incentives;
viii. other financial benefits received or receivable from any government for any operation.
b. The information in 201-4-a by country.
c. Whether, and the extent to which, any government is present in the shareholding structure.
Compilation requirements
2.5 When compiling the information specified in Disclosure 201-4, the reporting organization shall identify the monetary value of financial assistance received from government through consistent application of generally accepted accounting principles.</t>
  </si>
  <si>
    <t>a. Downer's Annual Report 2023 - B2. Revenue: Government grants pg. 77
c. Downer's Annual Report 2023 - Substantial shareholders table pg. 146-148</t>
  </si>
  <si>
    <t>b.</t>
  </si>
  <si>
    <t>This information is not available</t>
  </si>
  <si>
    <t>Whilst this information has a footnote noting some of the subsidy schemes applicable by country, the total monetary value is not split into country. We are working to improve our disclosures in this area by FY25.</t>
  </si>
  <si>
    <t>Indirect economic impacts</t>
  </si>
  <si>
    <t>a.- f. Within relevant sections of the Sustainability Report</t>
  </si>
  <si>
    <t>GRI 203: Indirect Economic Impacts 2016</t>
  </si>
  <si>
    <t xml:space="preserve">Topic management disclosures </t>
  </si>
  <si>
    <r>
      <t xml:space="preserve">The reporting organization </t>
    </r>
    <r>
      <rPr>
        <i/>
        <sz val="11"/>
        <color theme="1"/>
        <rFont val="Calibri"/>
        <family val="2"/>
        <scheme val="minor"/>
      </rPr>
      <t>should</t>
    </r>
    <r>
      <rPr>
        <sz val="11"/>
        <color theme="1"/>
        <rFont val="Calibri"/>
        <family val="2"/>
        <scheme val="minor"/>
      </rPr>
      <t>:
1.2 describe work undertaken to understand indirect economic impacts at the national, regional, or local level;
1.2.1 explain whether it conducted a community needs assessment to determine the need for infrastructure and other services, and describe the results of the assessment.</t>
    </r>
  </si>
  <si>
    <t>The information is not aggregated at the Group level for reporting purposes. We hope to be able to improve our disclosures by integrating project-level information into our approach by FY26.</t>
  </si>
  <si>
    <t>203-1 Infrastructure investments and services supported</t>
  </si>
  <si>
    <t>a. Extent of development of significant infrastructure investments and services supported.
b. Current or expected impacts on communities and local economies, including positive and negative impacts where relevant.
c. Whether these investments and services are commercial, in-kind, or pro bono engagements.</t>
  </si>
  <si>
    <t>203-1</t>
  </si>
  <si>
    <t>203-2 Significant indirect economic impacts</t>
  </si>
  <si>
    <t>a. Examples of significant identified indirect economic impacts of the organization, including positive and negative impacts.
b. Significance of the indirect economic impacts in the context of external benchmarks and stakeholder priorities, such as national and international standards, protocols, and policy agendas.</t>
  </si>
  <si>
    <t>203-2</t>
  </si>
  <si>
    <t>Procurement practices</t>
  </si>
  <si>
    <t>a. - f. Downer's website - Relationships approach https://www.downergroup.com/our-approach-to-relationships</t>
  </si>
  <si>
    <t>GRI 204: Procurement Practices 2017</t>
  </si>
  <si>
    <t>204-1 Proportion of spending on local suppliers</t>
  </si>
  <si>
    <t>a. Percentage of the procurement budget used for significant locations of operation that is spent on suppliers local to that operation (such as percentage of products and services purchased locally).
b. The organization’s geographical definition of ‘local’.
c. The definition used for ‘significant locations of operation’.</t>
  </si>
  <si>
    <t>a.- c. See Relationships tab of this Datapack - Supplier Profile table</t>
  </si>
  <si>
    <t>Anti-corruption</t>
  </si>
  <si>
    <r>
      <t xml:space="preserve">a. - d. Sustainability Report 2023 - Business ethics pg. </t>
    </r>
    <r>
      <rPr>
        <sz val="11"/>
        <rFont val="Calibri"/>
        <family val="2"/>
        <scheme val="minor"/>
      </rPr>
      <t>6-9</t>
    </r>
    <r>
      <rPr>
        <sz val="11"/>
        <color theme="1"/>
        <rFont val="Calibri"/>
        <family val="2"/>
        <scheme val="minor"/>
      </rPr>
      <t xml:space="preserve">
a. - f. Downer's website - Governance approach https://www.downergroup.com/sustainability-governance</t>
    </r>
  </si>
  <si>
    <t>GRI 205: Anti-corruption 2016</t>
  </si>
  <si>
    <t xml:space="preserve">1.2 Topic management disclosures </t>
  </si>
  <si>
    <r>
      <rPr>
        <sz val="11"/>
        <color rgb="FF000000"/>
        <rFont val="Calibri"/>
        <family val="2"/>
        <scheme val="minor"/>
      </rPr>
      <t xml:space="preserve">The reporting organization </t>
    </r>
    <r>
      <rPr>
        <i/>
        <sz val="11"/>
        <color rgb="FF000000"/>
        <rFont val="Calibri"/>
        <family val="2"/>
        <scheme val="minor"/>
      </rPr>
      <t xml:space="preserve">should </t>
    </r>
    <r>
      <rPr>
        <sz val="11"/>
        <color rgb="FF000000"/>
        <rFont val="Calibri"/>
        <family val="2"/>
        <scheme val="minor"/>
      </rPr>
      <t>disclose the following information:
1.2.1The organization’s risk assessment procedures for corruption, including the criteria used in the risk assessment, such as location, activity, and sector;
1.2.2 How the organization identifies and manages conflicts of interest that employees or persons linked to the organization’s activities, products, or services may have. Conflicts of interest for the highest governance body are covered in Disclosure 2-15 of GRI 2: General Disclosures 2021;
1.2.3 How the organization ensures that charitable donations and sponsorships (financial and in-kind) that are made to other organizations are not used as a disguised form of bribery. Recipients of charitable donations and sponsorships (financial and in-kind) can include not-for-profit organizations, religious organizations, private organizations, and events;
1.2.4 The extent to which communication and training on anti-corruption is tailored to those governance body members, employees, business partners, and other persons that have been identified as having a high risk of incidents of corruption;
1.2.5 At which stage the training on anti-corruption for governance body members, employees, business partners and other persons that have been identified as having a high risk of incidents of corruption is provided (e.g., when new employees join the organization or when relationships with new business partners are established); and the frequency of the training (e.g., annually or biannually);
1.2.6 Whether the organization participates in collective action to combat corruption, including:
1.2.6.1 the strategy for the collective action activities;
1.2.6.2 a list of the collective action initiatives in which the organization participates;
1.2.6.3 a description of the main commitments of these initiatives.</t>
    </r>
  </si>
  <si>
    <t xml:space="preserve">1.2.1. - 1.2.5.  Downer's website - Governance approach https://www.downergroup.com/sustainability-governance
</t>
  </si>
  <si>
    <t xml:space="preserve">1.2.6. </t>
  </si>
  <si>
    <t>While Downer takes anti-bribery and corruption seriously, we do not participate in collective action to combat corruption. We will consider participating in collective action against corruption in future reporting periods and disclose this as appropriate.</t>
  </si>
  <si>
    <t>205-1 Operations assessed for risks related to corruption</t>
  </si>
  <si>
    <t>a. Total number and percentage of operations assessed for risks related to corruption.
b. Significant risks related to corruption identified through the risk assessment.</t>
  </si>
  <si>
    <t>205-1 a-b</t>
  </si>
  <si>
    <t>This is unavailable as the required information requires quality improvements for it to be reported. We are working to improve our disclosures in this area by FY25.</t>
  </si>
  <si>
    <t>205-2 Communication and training about anti-corruption policies and procedures</t>
  </si>
  <si>
    <t xml:space="preserve">
a. Total number and percentage of governance body members that the organization’s anticorruption policies and procedures have been communicated to, broken down by region.
b. Total number and percentage of employees that the organization’s anti-corruption policies and procedures have been communicated to, broken down by employee category and region.
c. Total number and percentage of business partners that the organization’s anticorruption policies and procedures have been communicated to, broken down by type of business partner and region. Describe if the organization’s anti-corruption policies and procedures have been communicated to any other persons or organizations.
d. Total number and percentage of governance body members that have received training on anti-corruption, broken down by region.
e. Total number and percentage of employees that have received training on anticorruption, broken down by employee category and region.</t>
  </si>
  <si>
    <r>
      <t>a. &amp; b. Downer's Sustainability Report 2023 - Business ethic</t>
    </r>
    <r>
      <rPr>
        <sz val="11"/>
        <rFont val="Calibri"/>
        <family val="2"/>
        <scheme val="minor"/>
      </rPr>
      <t>s training pg. 5</t>
    </r>
    <r>
      <rPr>
        <sz val="11"/>
        <color rgb="FFFF00FF"/>
        <rFont val="Calibri"/>
        <family val="2"/>
        <scheme val="minor"/>
      </rPr>
      <t xml:space="preserve">
</t>
    </r>
    <r>
      <rPr>
        <sz val="11"/>
        <rFont val="Calibri"/>
        <family val="2"/>
        <scheme val="minor"/>
      </rPr>
      <t>c. Downer's website - Governance approach</t>
    </r>
    <r>
      <rPr>
        <sz val="11"/>
        <color rgb="FFFF00FF"/>
        <rFont val="Calibri"/>
        <family val="2"/>
        <scheme val="minor"/>
      </rPr>
      <t xml:space="preserve"> </t>
    </r>
    <r>
      <rPr>
        <sz val="11"/>
        <rFont val="Calibri"/>
        <family val="2"/>
        <scheme val="minor"/>
      </rPr>
      <t>https://www.downergroup.com/sustainability-governance</t>
    </r>
  </si>
  <si>
    <t xml:space="preserve">205-2 d. &amp; e. </t>
  </si>
  <si>
    <t>This is unavailable as the required information needs quality improvements for it to be reported. We do not have total numbers or breakdown via type of business partner and region at this time. We are working to improve our disclosures in this area by FY25.</t>
  </si>
  <si>
    <t>205-3 Confirmed incidents of corruption and actions taken</t>
  </si>
  <si>
    <t>a. Total number and nature of confirmed incidents of corruption.
b. Total number of confirmed incidents in which employees were dismissed or disciplined for corruption.
c. Total number of confirmed incidents when contracts with business partners were terminated or not renewed due to violations related to corruption.
d. Public legal cases regarding corruption brought against the organization or its employees during the reporting period and the outcomes of such cases.</t>
  </si>
  <si>
    <t>d. Governance tab of this datapack - Business ethics table and Downer's Sustainability Report 2023 pg 8-9</t>
  </si>
  <si>
    <t>a. - c.</t>
  </si>
  <si>
    <t>The information is confidential.</t>
  </si>
  <si>
    <t>Based on sensitivity of this information, this information is not disclosed due to confidentiality constraints.</t>
  </si>
  <si>
    <t>Anti-competitive behaviour</t>
  </si>
  <si>
    <r>
      <t xml:space="preserve">a. - f. Downer's website - Governance approach </t>
    </r>
    <r>
      <rPr>
        <sz val="11"/>
        <rFont val="Calibri"/>
        <family val="2"/>
        <scheme val="minor"/>
      </rPr>
      <t>https://www.downergroup.com/sustainability-governance</t>
    </r>
  </si>
  <si>
    <t>GRI 206: Anti-competitive Behaviour 2016</t>
  </si>
  <si>
    <t>206-1 Legal actions for anti-competitive
behaviour, anti-trust, and monopoly practices</t>
  </si>
  <si>
    <t>a. Number of legal actions pending or completed during the reporting period regarding anti-competitive behaviour and violations of anti-trust and monopoly legislation in which the organization has been identified as a participant.
b. Main outcomes of completed legal actions, including any decisions or judgements.</t>
  </si>
  <si>
    <r>
      <t>a. Downer's Sustainability Report 2023 and Governance tab of this datapack - Standards of Business Conduct Breaches table
b. Sustainability Report 2023 - Gover</t>
    </r>
    <r>
      <rPr>
        <sz val="11"/>
        <rFont val="Calibri"/>
        <family val="2"/>
        <scheme val="minor"/>
      </rPr>
      <t>nance section pg. 8-9</t>
    </r>
  </si>
  <si>
    <t>Tax</t>
  </si>
  <si>
    <t>a. - f. Downer's website - Governance approach https://www.downergroup.com/sustainability-governance</t>
  </si>
  <si>
    <t>GRI 207: Tax 2019</t>
  </si>
  <si>
    <t>207-1 Approach to tax</t>
  </si>
  <si>
    <t>a. description of the approach to tax, including:
i. whether the organization has a tax strategy and, if so, a link to this strategy if publicly available;
ii. the governance body or executive-level position within the organization that formally reviews and approves the tax strategy, and the frequency of this review;
iii. the approach to regulatory compliance;
iv. how the approach to tax is linked to the business and sustainable development strategies of the organization.</t>
  </si>
  <si>
    <t>207-2 Tax governance, control, and risk management</t>
  </si>
  <si>
    <t>a. A description of the tax governance and control framework, including:
i. the governance body or executive-level position within the organization accountable for compliance with the tax strategy;
ii. how the approach to tax is embedded within the organization;
iii. the approach to tax risks, including how risks are identified, managed, and monitored;
iv. how compliance with the tax governance and control framework is evaluated.
b. A description of the mechanisms to raise concerns about the organization’s business conduct and the organization’s integrity in relation to tax.
c. A description of the assurance process for disclosures on tax including, if applicable, a link or reference to the external assurance report(s) or assurance statement(s).</t>
  </si>
  <si>
    <t>207-3 Stakeholder engagement and management of concerns related to tax</t>
  </si>
  <si>
    <t>A description of the approach to stakeholder engagement and management of stakeholder concerns related to tax, including:
i. the approach to engagement with tax authorities;
ii. the approach to public policy advocacy on tax;
iii. the processes for collecting and considering the views and concerns of stakeholders, including external stakeholders.</t>
  </si>
  <si>
    <t>207-4 Country-by-country reporting</t>
  </si>
  <si>
    <t>a. All tax jurisdictions where the entities included in the organization’s audited consolidated financial statements, or in the financial information filed on public record, are resident for tax purposes.
b. For each tax jurisdiction reported in Disclosure 207-4-a:
i. Names of the resident entities;
ii. Primary activities of the organization;
iii. Number of employees, and the basis of calculation of this number;
iv. Revenues from third-party sales;
v. Revenues from intra-group transactions with other tax jurisdictions;
vi. Profit/loss before tax;
vii. Tangible assets other than cash and cash equivalents;
viii. Corporate income tax paid on a cash basis;
ix. Corporate income tax accrued on profit/loss;
x. Reasons for the difference between corporate income tax accrued on profit/loss and the tax due if the statutory tax rate is applied to profit/loss before tax.
c. The time period covered by the information reported in Disclosure 207-4.
Compilation Requirements
2.1 When compiling the information specified in Disclosure 207-4, the reporting organization shall report information for the time period covered by the most recent audited consolidated financial statements or financial information filed on public
record. If information is not available for this time period, the organization may report information for the time period covered by the audited consolidated financial statements, or the financial information filed on public record, immediately preceding the most recent ones.
2.2 When compiling the information specified in Disclosure 207-4-b, the reporting organization shall:
2.2.1 reconcile the data reported for Disclosures 207-4-b-iv, vi, vii, and viii with the data stated in its audited consolidated financial statements, or the financial information filed on public record, for the time period reported in Disclosure 207-4-c. Where the data reported does not reconcile with the audited consolidated financial statements, or the financial information filed on public record, the organization shall provide an explanation for this difference;
2.2.2 for Disclosure 207-4-b-ix, include corporate income tax accrued in the time period reported in Disclosure 207-4-c and exclude deferred corporate income tax and provisions for uncertain tax positions;
2.2.3 in cases where an entity is deemed not to be resident in any tax jurisdiction, provide the information for this stateless entity separately.</t>
  </si>
  <si>
    <t>a. Downer's Tax Report 2022 - Taxes paid, collected and remitted pg. 4
b. Downer Tax Report 2022 - Income Taxes Disclosed, International Related Party Dealings, ATO Tax Transparency Disclosures pg. 7 and Downer's Annual Report 2023 - B5. Taxation pg. 83-85
c. Downer's Tax Report 2022 - Taxes paid, collected and remitted pg. 4</t>
  </si>
  <si>
    <t>Customer privacy</t>
  </si>
  <si>
    <t>GRI 418: Customer Privacy 2016</t>
  </si>
  <si>
    <t>418-1 Substantiated complaints concerning breaches of customer privacy and losses of customer data</t>
  </si>
  <si>
    <t>a. Total number of substantiated complaints received concerning breaches of customer privacy, categorized by:
i. complaints received from outside parties and substantiated by the organization;
ii. complaints from regulatory bodies. 
b. Total number of identified leaks, thefts, or losses of customer data. If the organization has not identified any substantiated complaints, a brief statement of this fact is sufficient.
Compilation requirements
When compiling the information specified in Disclosure 418-1, the reporting organization shall indicate if a substantial number of these breaches relate to events in preceding years.</t>
  </si>
  <si>
    <t>418-1</t>
  </si>
  <si>
    <t>Energy</t>
  </si>
  <si>
    <r>
      <t xml:space="preserve">a. - f. Downer's website - Environment approach </t>
    </r>
    <r>
      <rPr>
        <sz val="11"/>
        <rFont val="Calibri"/>
        <family val="2"/>
        <scheme val="minor"/>
      </rPr>
      <t>https://www.downergroup.com/environment and</t>
    </r>
    <r>
      <rPr>
        <sz val="11"/>
        <color rgb="FFFF00FF"/>
        <rFont val="Calibri"/>
        <family val="2"/>
        <scheme val="minor"/>
      </rPr>
      <t xml:space="preserve"> </t>
    </r>
    <r>
      <rPr>
        <sz val="11"/>
        <color theme="1"/>
        <rFont val="Calibri"/>
        <family val="2"/>
        <scheme val="minor"/>
      </rPr>
      <t>Sustainability Report 2023 - Environment and climate change section pg. 12-21</t>
    </r>
  </si>
  <si>
    <t>GRI 302: Energy 2016</t>
  </si>
  <si>
    <t>302-1 Energy consumption within the organization</t>
  </si>
  <si>
    <t>a. Total fuel consumption within the organization from non-renewable sources, in joules or multiples, and including fuel types used.
b. Total fuel consumption within the organization from renewable sources, in joules or multiples, and including fuel types used.
c. In joules, watt-hours or multiples, the total:
i. electricity consumption
ii. heating consumption
iii. cooling consumption
iv. steam consumption
d. In joules, watt-hours or multiples, the total:
i. electricity sold
ii. heating sold
iii. cooling sold
iv. steam sold
e. Total energy consumption within the organization, in joules or multiples.
f. Standards, methodologies, assumptions, and/or calculation tools used.
g. Source of the conversion factors used
Compilation requirements
2.1 When compiling the information specified in Disclosure 302-1, the reporting organization shall:
2.1.1avoid the double-counting of fuel consumption, when reporting self-generated energy consumption. If the organization generates electricity from a non-renewable or renewable fuel source and then consumes the generated
electricity, the energy consumption shall be counted once under fuel consumption;
2.1.2 report fuel consumption separately for non-renewable and renewable fuel sources;
2.1.3 only report energy consumed by entities owned or controlled by the organization;
2.1.4 calculate the total energy consumption within the organization in joules or multiples using the following formula: Total energy consumption within the organization = Non-renewable fuel consumed + Renewable fuel consumed + Electricity, heating, cooling, and steam purchased for consumption + Self-generated electricity, heating, cooling, and steam, which are not consumed (see clause 2.1.1) - Electricity, heating, cooling, and steam sold</t>
  </si>
  <si>
    <t>a. &amp; b. Environment &amp; Climate Change tab of this data pack - Energy consumption table
c. Environment &amp; Climate Change tab of this data pack - Energy consumption table. 
Note: c. i. Heating consumption is split into the differing sources i.e. diesel, natural gas.
e. Environment &amp; Climate Change tab of this data pack - Energy consumption table
Heating consumption is split into the differing sources.
f. &amp; g. Environment &amp; Climate Change tab of this data pack - Energy consumption table footnotes</t>
  </si>
  <si>
    <t>c. iii &amp; c. iv.
d.</t>
  </si>
  <si>
    <t xml:space="preserve">
This information is not applicable to Downer's operations.</t>
  </si>
  <si>
    <t>c. iii &amp; c. iv. Steam and cooling is not used in our organisation in the reporting period.
d. Downer does not sell energy sources</t>
  </si>
  <si>
    <t>302-2 Energy consumption outside of the organization</t>
  </si>
  <si>
    <t>a. Energy consumption outside of the organization, in joules or multiples.
b. Standards, methodologies, assumptions, and/or calculation tools used.
c. Source of the conversion factors used.
Compilation requirements
When compiling the information specified in Disclosure 302-2, the reporting organization shall exclude energy consumption reported in Disclosure 302-1</t>
  </si>
  <si>
    <t>a. - c. Environment &amp; Climate Change tab of this datapack - Scope 3 table</t>
  </si>
  <si>
    <t>302-3 Energy intensity</t>
  </si>
  <si>
    <t>a. Energy intensity ratio for the organization.
b. Organization-specific metric (the denominator) chosen to calculate the ratio.
c. Types of energy included in the intensity ratio; whether fuel, electricity, heating, cooling, steam, or all.
d. Whether the ratio uses energy consumption within the organization, outside of it, or both.
Compilation requirements
2.5.1  calculate the ratio by dividing the absolute energy consumption (the numerator) by the organization-specific metric (the denominator);
2.5.1 if reporting an intensity ratio both for the energy consumed within the organization and outside of it, report these intensity ratios separately</t>
  </si>
  <si>
    <t>a. Environment &amp; Climate Change tab of this datapack - GHG Emissions table
b. - d. Environment &amp; Climate Change tab of this datapack - GHG Emissions table footnotes</t>
  </si>
  <si>
    <t>302-4 Reduction of energy consumption</t>
  </si>
  <si>
    <t>The reporting organization shall report the following information:
a. Amount of reductions in energy consumption achieved as a direct result of conservation and efficiency initiatives, in joules or multiples.
b. Types of energy included in the reductions; whether fuel, electricity, heating, cooling, steam, or all.
c. Basis for calculating reductions in energy consumption, such as base year or baseline, including the rationale for choosing it.
d. Standards, methodologies, assumptions, and/or calculation tools used.
Compilation requirements
2.7.1 exclude reductions resulting from reduced production capacity or outsourcing;
2.7.2 describe whether energy reduction is estimated, modelled, or sourced from direct measurements. If estimation or modelling is used, the organization shall disclose the methods used.</t>
  </si>
  <si>
    <t>302-4</t>
  </si>
  <si>
    <t>Reductions are measured at the project and Business Unit level on an ad hoc basis and the the information is not aggregated at the Group level for reporting purposes. We hope to be able to improve our disclosures by integrating this information into our approach by FY26.</t>
  </si>
  <si>
    <t>302-5 Reductions in energy requirements of
products and services</t>
  </si>
  <si>
    <t>a. Reductions in energy requirements of sold products and services achieved during the reporting period, in joules or multiples.
b. Basis for calculating reductions in energy consumption, such as base year or baseline, including the rationale for choosing it.
c. Standards, methodologies, assumptions, and/or calculation tools used.</t>
  </si>
  <si>
    <t>302-5</t>
  </si>
  <si>
    <t>Reductions are measured at the product and Business Unit level on an ad hoc basis and the the information is not aggregated at the Group level for reporting purposes. We hope to be able to improve our disclosures by integrating this information into our approach by FY26.</t>
  </si>
  <si>
    <t>Emissions</t>
  </si>
  <si>
    <t>a. describe the actual and potential, negative and positive impacts on the economy, environment, and people, including impacts on their human rights;
b. report whether the organization is involved with the negative impacts through its activities or as a result of its business relationships, and describe the activities or business relationships;
c. describe its policies or commitments regarding the material topic;
d. describe actions taken to manage the topic and related impacts, including:
i. actions to prevent or mitigate potential negative impacts;
ii. actions to address actual negative impacts, including actions to provide for or cooperate in their remediation;
iii. actions to manage actual and potential positive impacts;
e. report the following information about tracking the effectiveness of the actions taken: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f. describe how engagement with stakeholders has informed the actions taken (3-3-d) and how it has informed whether the actions have been effective (3-3-e).</t>
  </si>
  <si>
    <r>
      <t>a. - f. Downer's website - Environment approach https://www.downergroup.com/environment</t>
    </r>
    <r>
      <rPr>
        <sz val="11"/>
        <color rgb="FFFF00FF"/>
        <rFont val="Calibri"/>
        <family val="2"/>
        <scheme val="minor"/>
      </rPr>
      <t xml:space="preserve"> </t>
    </r>
    <r>
      <rPr>
        <sz val="11"/>
        <rFont val="Calibri"/>
        <family val="2"/>
        <scheme val="minor"/>
      </rPr>
      <t>and</t>
    </r>
    <r>
      <rPr>
        <sz val="11"/>
        <color rgb="FFFF00FF"/>
        <rFont val="Calibri"/>
        <family val="2"/>
        <scheme val="minor"/>
      </rPr>
      <t xml:space="preserve"> </t>
    </r>
    <r>
      <rPr>
        <sz val="11"/>
        <color theme="1"/>
        <rFont val="Calibri"/>
        <family val="2"/>
        <scheme val="minor"/>
      </rPr>
      <t>Sustainability Report 2023 - Environment and climate change section pg. 12-21</t>
    </r>
  </si>
  <si>
    <t>GRI 305: Emissions 2016</t>
  </si>
  <si>
    <t>1. Topic management disclosures</t>
  </si>
  <si>
    <t>1.1 The reporting organization shall report how it manages emissions using Disclosure 3-
3 in GRI 3: Material Topics 2021.
1.2 When reporting on GHG emissions targets, the reporting organization shall explain
whether offsets were used to meet the targets, including the type, amount, criteria or
scheme of which the offsets are part.</t>
  </si>
  <si>
    <r>
      <t>1.1 -1.2. Downer's website - Environment approach https://www.downergroup.com/environment</t>
    </r>
    <r>
      <rPr>
        <sz val="11"/>
        <color rgb="FFFF00FF"/>
        <rFont val="Calibri"/>
        <family val="2"/>
        <scheme val="minor"/>
      </rPr>
      <t xml:space="preserve"> </t>
    </r>
    <r>
      <rPr>
        <sz val="11"/>
        <rFont val="Calibri"/>
        <family val="2"/>
        <scheme val="minor"/>
      </rPr>
      <t>and</t>
    </r>
    <r>
      <rPr>
        <sz val="11"/>
        <color rgb="FFFF00FF"/>
        <rFont val="Calibri"/>
        <family val="2"/>
        <scheme val="minor"/>
      </rPr>
      <t xml:space="preserve"> </t>
    </r>
    <r>
      <rPr>
        <sz val="11"/>
        <color theme="1"/>
        <rFont val="Calibri"/>
        <family val="2"/>
        <scheme val="minor"/>
      </rPr>
      <t>Sustainability Report 2023 - Environment and climate change section pg. 12-21</t>
    </r>
  </si>
  <si>
    <t>305-1 Direct (Scope 1) GHG emissions</t>
  </si>
  <si>
    <t>a. Gross direct (Scope 1) GHG emissions in metric tons of CO2 equivalent.
b. Gases included in the calculation; whether CO2 , CH4 , N2O, HFCs, PFCs, SF6 , NF3 , or all.
c. Biogenic CO2 emissions in metric tons of CO c. 2 equivalent.
d. 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</si>
  <si>
    <r>
      <t>a. - g. Downer's website - Environment approach https://www.downergroup.com/environment,</t>
    </r>
    <r>
      <rPr>
        <sz val="11"/>
        <color rgb="FFFF00FF"/>
        <rFont val="Calibri"/>
        <family val="2"/>
        <scheme val="minor"/>
      </rPr>
      <t xml:space="preserve"> </t>
    </r>
    <r>
      <rPr>
        <sz val="11"/>
        <color theme="1"/>
        <rFont val="Calibri"/>
        <family val="2"/>
        <scheme val="minor"/>
      </rPr>
      <t>Sustainability Report 2023 - Environment and climate change section pg. 12-21 and Environment &amp; Climate Change tab of this datapack - GHG Emissions table,  Environment &amp; Climate Change tab of this datapack - GHG Emissions table footnotes</t>
    </r>
  </si>
  <si>
    <t>305-2 Energy indirect (Scope 2) GHG emissions</t>
  </si>
  <si>
    <t>a. Gross location-based energy indirect (Scope 2) GHG emissions in metric tons of CO2
equivalent.
b. If applicable, gross market-based energy indirect (Scope 2) GHG emissions in metric tons of CO2 equivalent.
c. If available, the gases included in the calculation; whether CO2, CH4, N2O, HFCs, PFCs, SF6, NF3, or all.
d.Base year for the calculation, if applicable, including:
i. the rationale for choosing it;
ii. emissions in the base year;
iii. the context for any significant changes in emissions that triggered recalculations of base year emissions.
e. Source of the emission factors and the global warming potential (GWP) rates used, or a reference to the GWP source.
f. Consolidation approach for emissions; whether equity share, financial control, or operational control.
g. Standards, methodologies, assumptions, and/or calculation tools used.</t>
  </si>
  <si>
    <r>
      <t>a. - f. Downer's website - Environment approach https://www.downergroup.com/environment,</t>
    </r>
    <r>
      <rPr>
        <sz val="11"/>
        <color rgb="FFFF00FF"/>
        <rFont val="Calibri"/>
        <family val="2"/>
        <scheme val="minor"/>
      </rPr>
      <t xml:space="preserve"> </t>
    </r>
    <r>
      <rPr>
        <sz val="11"/>
        <color theme="1"/>
        <rFont val="Calibri"/>
        <family val="2"/>
        <scheme val="minor"/>
      </rPr>
      <t>Sustainability Report 2023 - Environment and climate change section pg. 12-21 and Environment &amp; Climate Change tab of this datapack - GHG Emissions table,  Environment &amp; Climate Change tab of this datapack - GHG Emissions table footnotes</t>
    </r>
  </si>
  <si>
    <t>305-3 Other indirect (Scope 3) GHG emissions</t>
  </si>
  <si>
    <t>a. Gross other indirect (Scope 3) GHG emissions in metric tons of CO2 equivalent.
b. If available, the gases included in the calculation; whether CO2, CH4, N2O, HFCs, PFCs, SF6, NF3, or all.
c. Biogenic CO2 emissions in metric tons of CO2 equivalent.
d. Other indirect (Scope 3) GHG emissions categories and activities included in the calculation.
e. Base year for the calculation, if applicable, including:
i. the rationale for choosing it;
ii. emissions in the base year;
iii. the context for any significant changes in emissions that triggered recalculations of base year emissions.
f. Source of the emission factors and the global warming potential (GWP) rates used, or a reference to the GWP source.
g. Standards, methodologies, assumptions, and/or calculation tools used.</t>
  </si>
  <si>
    <t xml:space="preserve">a. - g. Environment &amp; Climate Change tab of this datapack - Scope 3 table, Sustainability Report 2023 - Environment and climate change section pg. 12-21 </t>
  </si>
  <si>
    <t>305-4 GHG emissions intensity</t>
  </si>
  <si>
    <t>a. GHG emissions intensity ratio for the organization.
b. Organization-specific metric (the denominator) chosen to calculate the ratio.
c. Types of GHG emissions included in the intensity ratio; whether direct (Scope 1), energy indirect (Scope 2), and/or other indirect (Scope 3).
d. Gases included in the calculation; whether CO2 , CH4 , N2O, HFCs, PFCs, SF6 , NF3 , or all.</t>
  </si>
  <si>
    <t>305-5 Reduction of GHG emissions</t>
  </si>
  <si>
    <t>a. GHG emissions reduced as a direct result of reduction initiatives, in metric tons of CO2 equivalent.
b. Gases included in the calculation; whether CO2 , CH4 , N2O, HFCs, PFCs, SF6 , NF3 , or all.
c. Base year or baseline, including the rationale for choosing it.
d. Scopes in which reductions took place; whether direct (Scope 1), energy indirect (Scope 2), and/or other indirect (Scope 3).
e. Standards, methodologies, assumptions, and/or calculation tools used.</t>
  </si>
  <si>
    <t>305-5</t>
  </si>
  <si>
    <t>305-6 Emissions of ozone-depleting substances (ODS)</t>
  </si>
  <si>
    <t>a. Production, imports, and exports of ODS in metric tons of CFC-11 (trichlorofluoromethane) equivalent.
b. Substances included in the calculation.
c. Source of the emission factors used.
d. Standards, methodologies, assumptions, and/or calculation tools used.</t>
  </si>
  <si>
    <t>305-6</t>
  </si>
  <si>
    <t>This is not applicable to Downer's operations.</t>
  </si>
  <si>
    <t>Downer does not produce, import or export ozone depleting substances in it's operations.</t>
  </si>
  <si>
    <t>305-7 Nitrogen oxides (NOx), sulfur oxides
(SOx), and other significant air emissions</t>
  </si>
  <si>
    <t>a. Significant air emissions, in kilograms or multiples, for each of the following:
i. NOx
ii. SOx
iii. Persistent organic pollutants (POP)
iv. Volatile organic compounds (VOC)
v. Hazardous air pollutants (HAP)
vi. Particulate matter (PM)
vii. Other standard categories of air emissions identified in relevant regulations
b. Source of the emission factors used.
c. Standards, methodologies, assumptions, and/or calculation tools used.</t>
  </si>
  <si>
    <t>305-7</t>
  </si>
  <si>
    <t>This information is measured and reported at the project and assetlevel and is not aggregated at the Group level for reporting purposes. We hope to be able to improve our disclosures by integrating this information into our approach by FY26.</t>
  </si>
  <si>
    <t>Occupational health and safety</t>
  </si>
  <si>
    <r>
      <t>a. - f. Downer's website - Health and Safety approach https://www.downergroup.com/safety-health-and-wellbeing</t>
    </r>
    <r>
      <rPr>
        <sz val="11"/>
        <color rgb="FFFF00FF"/>
        <rFont val="Calibri"/>
        <family val="2"/>
        <scheme val="minor"/>
      </rPr>
      <t xml:space="preserve"> </t>
    </r>
    <r>
      <rPr>
        <sz val="11"/>
        <rFont val="Calibri"/>
        <family val="2"/>
        <scheme val="minor"/>
      </rPr>
      <t>and Sustainability Report 2023 - Safety, Health and Wellbeing section pg. 22-29</t>
    </r>
  </si>
  <si>
    <t>GRI 403: Occupational Health and Safety 2018</t>
  </si>
  <si>
    <t>403-1 Occupational health and safety
management system</t>
  </si>
  <si>
    <t>The reporting organization shall report the following information for employees and for workers who are not employees but whose work and/or workplace is controlled by the organization:
a. A statement of whether an occupational health and safety management system has been implemented, including whether:
i. the system has been implemented because of legal requirements and, if so, a list of the requirements;
ii. the system has been implemented based on recognized risk management and/or management system standards/guidelines and, if so, a list of the standards/guidelines.
b. A description of the scope of workers, activities, and workplaces covered by the occupational health and safety management system, and an explanation of whether and, if so, why any workers, activities, or workplaces are not covered.</t>
  </si>
  <si>
    <t>a. - b. Downer's website - Health and Safety approach https://www.downergroup.com/safety-health-and-wellbeing and Sustainability Report 2023 - Safety, Health and Wellbeing section pg. 22-29</t>
  </si>
  <si>
    <t>403-2 Hazard identification, risk
assessment, and incident investigation</t>
  </si>
  <si>
    <t>The reporting organization shall report the following information for employees and for workers who are not employees but whose work and/or workplace is controlled by the organization:
a. A description of the processes used to identify work-related hazards and assess risks on a routine and non-routine basis, and to apply the hierarchy of controls in order to eliminate hazards and minimize risks, including: 
i. how the organization ensures the quality of these processes, including the competency of persons who carry them out;
ii. how the results of these processes are used to evaluate and continually improve the occupational health and safety management system.
b. A description of the processes for workers to report work-related hazards and hazardous situations, and an explanation of how workers are protected against reprisals.
c. A description of the policies and processes for workers to remove themselves from work situations that they believe could cause injury or ill health, and an explanation of how workers are protected against reprisals.
d. A description of the processes used to investigate work-related incidents, including the processes to identify hazards and assess risks relating to the incidents, to determine corrective actions using the hierarchy of controls, and to determine improvements needed in the occupational health and safety management system.</t>
  </si>
  <si>
    <t>a. - d. Downer's website - Health and Safety approach https://www.downergroup.com/safety-health-and-wellbeing and Sustainability Report 2023 - Safety, Health and Wellbeing section pg. 22-29</t>
  </si>
  <si>
    <t>403-3 Occupational health services</t>
  </si>
  <si>
    <t>The reporting organization shall report the following information for employees and for workers who are not employees but whose work and/or workplace is controlled by the organization:
a. A description of the occupational health services’ functions that contribute to the identification and elimination of hazards and minimization of risks, and an explanation of how the organization ensures the quality of these services and facilitates workers’ access to them</t>
  </si>
  <si>
    <t>a. Downer's website - Health and Safety approach https://www.downergroup.com/safety-health-and-wellbeing and Sustainability Report 2023 - Safety, Health and Wellbeing section pg. 22-29</t>
  </si>
  <si>
    <t>403-4 Worker participation, consultation, and communication on occupational health and safety</t>
  </si>
  <si>
    <t>The reporting organization shall report the following information for employees and for workers who are not employees but whose work and/or workplace is controlled by the organization:
a. A description of the processes for worker participation and consultation in the development, implementation, and evaluation of the occupational health and safety management system, and for providing access to and communicating relevant information on occupational health and safety to workers.
b. Where formal joint management-worker health and safety committees exist, a description of their responsibilities, meeting frequency, decision-making authority, and whether and, if so, why any workers are not represented by these committees.</t>
  </si>
  <si>
    <t>403-5 Worker training on occupational health and safety</t>
  </si>
  <si>
    <t>The reporting organization shall report the following information for employees and for workers who are not employees but whose work and/or workplace is controlled by the organization:
a. A description of any occupational health and safety training provided to workers, including generic training as well as training on specific work-related hazards, hazardous activities, or hazardous situations.</t>
  </si>
  <si>
    <t>403-6 Promotion of worker health</t>
  </si>
  <si>
    <t>The reporting organization shall report the following information for employees and for workers who are not employees but whose work and/or workplace is controlled by the organization:
a. An explanation of how the organization facilitates workers’ access to non-occupational medical and healthcare services, and the scope of access provided.
b. A description of any voluntary health promotion services and programs offered to workers to address major non-work-related health risks, including the specific health risks addressed, and how the organization facilitates workers’ access to these services and programs.</t>
  </si>
  <si>
    <t>403-7 Prevention and mitigation of occupational health and safety impacts directly linked by business relationships</t>
  </si>
  <si>
    <t>a. A description of the organization’s approach to preventing or mitigating significant negative occupational health and safety impacts that are directly linked to its operations, products, or services by its business relationships, and the related hazards and risks.</t>
  </si>
  <si>
    <r>
      <t>a. Downer's website - Health and Safety approach https://www.downergroup.com/2023sustainabilityreport-healthandsafety</t>
    </r>
    <r>
      <rPr>
        <sz val="11"/>
        <color theme="1"/>
        <rFont val="Calibri"/>
        <family val="2"/>
        <scheme val="minor"/>
      </rPr>
      <t xml:space="preserve"> and Sustainability Report 2023 - Safety, Health and Wellbeing section pg. 22-29</t>
    </r>
  </si>
  <si>
    <t>403-8 Workers covered by an occupational health and safety management system</t>
  </si>
  <si>
    <t>a. If the organization has implemented an occupational health and safety management system based on legal requirements and/or recognized standards/guidelines:
i. the number and percentage of all employees and workers who are not employees but whose work and/or workplace is controlled by the organization, who are covered by such a system;
ii. the number and percentage of all employees and workers who are not employees but whose work and/or workplace is controlled by the organization, who are covered by such a system that has been internally audited;
iii. the number and percentage of all employees and workers who are not employees but whose work and/or workplace is controlled by the organization, who are covered by such a system that has been audited or certified by an external party.
b. Whether and, if so, why any workers have been excluded from this disclosure, including the types of worker excluded.
c. Any contextual information necessary to understand how the data have been compiled, such as any standards, methodologies, and assumptions used.</t>
  </si>
  <si>
    <r>
      <t>a. - c. Downer's website - Health and Safety approach https://www.downergroup.com/safety-health-and-wellbeing</t>
    </r>
    <r>
      <rPr>
        <sz val="11"/>
        <color rgb="FFFF00FF"/>
        <rFont val="Calibri"/>
        <family val="2"/>
        <scheme val="minor"/>
      </rPr>
      <t xml:space="preserve"> </t>
    </r>
    <r>
      <rPr>
        <sz val="11"/>
        <rFont val="Calibri"/>
        <family val="2"/>
        <scheme val="minor"/>
      </rPr>
      <t>*Partial disclosure - our Health and Safety management systems apply to all relevant Downer employees and subcontractors however we do not have total numbers or a break down of this data.</t>
    </r>
  </si>
  <si>
    <t>403-9 Work-related injuries</t>
  </si>
  <si>
    <t>a. For all employees: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b. For all workers who are not employees but whose work and/or workplace is controlled by the organization:
i. The number and rate of fatalities as a result of work-related injury;
ii. The number and rate of high-consequence work-related injuries (excluding fatalities);
iii. The number and rate of recordable work-related injuries;
iv. The main types of work-related injury;
v. The number of hours worked.
c. The work-related hazards that pose a risk of high-consequence injury, including:
i. how these hazards have been determined;
ii. which of these hazards have caused or contributed to high-consequence injuries during the reporting period;
iii. actions taken or underway to eliminate these hazards and minimize risks using the hierarchy of controls.
d.  Any actions taken or underway to eliminate other work-related hazards and minimize risks using the hierarchy of controls.
e. Whether the rates have been calculated based on 200,000 or 1,000,000 hours worked.
f. Whether and, if so, why any workers have been excluded from this disclosure, including the types of worker excluded.
g. Any contextual information necessary to understand how the data have been compiled, such as any standards, methodologies, and assumptions used.</t>
  </si>
  <si>
    <t>a. i. Safety, Health &amp; Wellbeing tab of this datapack - Fatalities table
a. ii. Safety, Health &amp; Wellbeing tab of this datapack - Critical Risk Activity table
a. iii. Safety, Health &amp; Wellbeing tab of this datapack - Total recordable injury frequency rate table
a. v. Safety, Health &amp; Wellbeing tab of this datapack -Lost time injury frequency rate footnote
c. i. Safety, Health &amp; Wellbeing tab of this datapack - Critical Risk Activity table footnote
c. ii. Safety, Health &amp; Wellbeing tab of this datapack - Critical Risk Activity table
c. iii.&amp; d Sustainability Report 2023 - Health and Safety section
e. - g. Safety, Health &amp; Wellbeing tab of this datapack - Lost time injury frequency rate footnotes</t>
  </si>
  <si>
    <t>a. iv. 
b.</t>
  </si>
  <si>
    <t>This information is unavailable.</t>
  </si>
  <si>
    <t>403-10 Work-related ill health</t>
  </si>
  <si>
    <t>a. For all employees:
i. The number of fatalities as a result of work-related ill health;
ii. The number of cases of recordable work-related ill health;
iii. The main types of work-related ill health.
b. For all workers who are not employees but whose work and/or workplace is controlled by the organization:
i. The number of fatalities as a result of work-related ill health;
ii. The number of cases of recordable work-related ill health;
iii. The main types of work-related ill health.
c. The work-related hazards that pose a risk of ill health, including:
i. how these hazards have been determined;
ii. which of these hazards have caused or contributed to cases of ill health during the reporting period;
iii. actions taken or underway to eliminate these hazards and minimize risks using the hierarchy of controls.
d. Whether and, if so, why any workers have been excluded from this disclosure, including the types of worker excluded.
e. Any contextual information necessary to understand how the data have been compiled, such as any standards, methodologies, and assumptions used.
Compilation requirements 
When compiling the information specified in Disclosure 403-10, the reporting organization shall include fatalities as a result of work-related ill health in the calculation of the number of cases of recordable work-related ill health.</t>
  </si>
  <si>
    <t xml:space="preserve">a. - e. </t>
  </si>
  <si>
    <t>Customer health and safety</t>
  </si>
  <si>
    <t>a. - f. Downer's website - Health and Safety approach https://www.downergroup.com/safety-health-and-wellbeing</t>
  </si>
  <si>
    <t>GRI 416: Customer Health and Safety 2016</t>
  </si>
  <si>
    <t>416-1 Assessment of the health and safety impacts of product and service categories</t>
  </si>
  <si>
    <t>Percentage of significant product and service categories for which health and safety impacts are assessed for improvement.</t>
  </si>
  <si>
    <t>416-1</t>
  </si>
  <si>
    <t>416-2 Incidents of non-compliance concerning the health and safety impacts of products and services</t>
  </si>
  <si>
    <t>a. Total number of incidents of non-compliance with regulations and/or voluntary codes concerning the health and safety impacts of products and services within the reporting period, by:
i. incidents of non-compliance with regulations resulting in a fine or penalty;
ii. incidents of non-compliance with regulations resulting in a warning;
iii. incidents of non-compliance with voluntary codes.
b. If the organization has not identified any non-compliance with regulations and/or voluntary codes, a brief statement of this fact is sufficient.
Compilation Requirements
When compiling the information specified in Disclosure 416-2, the reporting organization shall:
2.1.1  exclude incidents of non-compliance in which the organization was determined not to be at fault;
2.1.2 exclude incidents of non-compliance related to Incidents related to labelling are reported in Disclosure 417-2 of GRI 417: Marketing and Labelling 2016;
2.1.3 if applicable, identify any incidents of non-compliance that relate to events in periods prior to the reporting period.</t>
  </si>
  <si>
    <t>416-2</t>
  </si>
  <si>
    <t>Local communities</t>
  </si>
  <si>
    <r>
      <t xml:space="preserve">a. - f. Downer's website - Relationships approach </t>
    </r>
    <r>
      <rPr>
        <sz val="11"/>
        <rFont val="Calibri"/>
        <family val="2"/>
        <scheme val="minor"/>
      </rPr>
      <t>https://www.downergroup.com/our-approach-to-relationships</t>
    </r>
  </si>
  <si>
    <t>GRI 413: Local Communities 2016</t>
  </si>
  <si>
    <t>413-1 Operations with local community engagement, impact assessments, and development programs</t>
  </si>
  <si>
    <t>a. Percentage of operations with implemented local community engagement, impact assessments, and/or development programs, including the use of:
i. social impact assessments, including gender impact assessments, based on participatory processes;
ii. environmental impact assessments and ongoing monitoring;
iii. public disclosure of results of environmental and social impact assessments;
iv. local community development programs based on local communities’ needs;
v. stakeholder engagement plans based on stakeholder mapping;
vi. broad based local community consultation committees and processes that include vulnerable groups;
vii. works councils, occupational health and safety committees and other worker representation bodies to deal with impacts;
viii. formal local community grievance processes.</t>
  </si>
  <si>
    <t>413-1</t>
  </si>
  <si>
    <t>413-2 Operations with significant actual and potential negative impacts on local communities</t>
  </si>
  <si>
    <t>Operations with significant actual and potential negative impacts on local communities, including:
i. the location of the operations;
ii. the significant actual and potential negative impacts of operations</t>
  </si>
  <si>
    <t>413-2</t>
  </si>
  <si>
    <t>Supplier environmental assessment</t>
  </si>
  <si>
    <t>GRI 308: Supplier Environmental
Assessment 2016</t>
  </si>
  <si>
    <t>308-1 New suppliers that were screened using environmental criteria</t>
  </si>
  <si>
    <t>a. Percentage of new suppliers that were screened using environmental criteria.</t>
  </si>
  <si>
    <t>308-1</t>
  </si>
  <si>
    <t>GRI 308: Supplier Environmental Assessment 2016</t>
  </si>
  <si>
    <t>308-2 Negative environmental impacts in the supply chain and actions taken</t>
  </si>
  <si>
    <t>a. Number of suppliers assessed for environmental impacts.
b. Number of suppliers identified as having significant actual and potential negative environmental impacts.
c. Significant actual and potential negative environmental impacts identified in the supply chain.
c. Percentage of suppliers identified as having significant actual and potential negative environmental impacts with which improvements were agreed upon as a result of assessment.
d. Percentage of suppliers identified as having significant actual and potential negative environmental impacts with which relationships were terminated as a result of assessment, and why.</t>
  </si>
  <si>
    <t>308-2</t>
  </si>
  <si>
    <t>Supplier social assessment</t>
  </si>
  <si>
    <t>GRI 414: Supplier Social Assessment 2016</t>
  </si>
  <si>
    <t>414-1 New suppliers that were screened using social criteria</t>
  </si>
  <si>
    <t>a. Percentage of new suppliers that were screened using social criteria.</t>
  </si>
  <si>
    <t>414-1</t>
  </si>
  <si>
    <t>414-2 Negative social impacts in the supply
chain and actions taken</t>
  </si>
  <si>
    <t>a. Number of suppliers assessed for social impacts.
b. Number of suppliers identified as having significant actual and potential negative social impacts.
c. Significant actual and potential negative social impacts identified in the supply chain.
d. Percentage of suppliers identified as having significant actual and potential negative social impacts with which improvements were agreed upon as a result of assessment.
e. Percentage of suppliers identified as having significant actual and potential negative social impacts with which relationships were terminated as a result of assessment, and why.</t>
  </si>
  <si>
    <t>414-2</t>
  </si>
  <si>
    <t>Employment</t>
  </si>
  <si>
    <t>GRI 401: Employment 2016</t>
  </si>
  <si>
    <t>401-1 New employee hires and employee turnover</t>
  </si>
  <si>
    <t>a. Total number and rate of new employee hires during the reporting period, by age group, gender and region.
b. Total number and rate of employee turnover during the reporting period, by age group, gender and region.</t>
  </si>
  <si>
    <t>a. People tab of this datapack - Employee new hire table
b. People tab of this datapack - Employee turnover table</t>
  </si>
  <si>
    <t>401-2 Benefits provided to full-time
employees that are not provided to temporary or part-time employees</t>
  </si>
  <si>
    <t>a. Benefits which are standard for full-time employees of the organization but are not provided to temporary or part-time employees, by significant locations of operation. These include, as a minimum:
i. life insurance;
ii. health care;
iii. disability and invalidity coverage;
iv. parental leave;
v. retirement provision;
vi. stock ownership;
vii. others.
b. The definition used for ‘significant locations of operation’.
Compilation requirements 
When compiling the information specified in Disclosure 401-2, the reporting organization shall exclude in-kind benefits such as provision of sports or child day care facilities, free meals during working time, and similar general employee welfare programs.</t>
  </si>
  <si>
    <t>a. - b. Downer's website - Relationships approach https://www.downergroup.com/our-approach-to-relationships</t>
  </si>
  <si>
    <t>401-3 Parental leave</t>
  </si>
  <si>
    <t>a. Total number of employees that were entitled to parental leave, by gender.
b. Total number of employees that took parental leave, by gender.
c. Total number of employees that returned to work in the reporting period after parental leave ended, by gender.
d. Total number of employees that returned to work after parental leave ended that were still employed 12 months after their return to work, by gender.
e. Return to work and retention rates of employees that took parental leave, by gender.</t>
  </si>
  <si>
    <t>a. - e. People tab of this datapack - Parental leave table</t>
  </si>
  <si>
    <t>Training and Education</t>
  </si>
  <si>
    <t>GRI 404: Training and Education 2016</t>
  </si>
  <si>
    <t>404-1 Average hours of training per year per employee</t>
  </si>
  <si>
    <t>a. Average hours of training that the organization’s employees have undertaken during the reporting period, by:
i. gender;
ii. employee category.</t>
  </si>
  <si>
    <t>a. i. People tab of this datapack - Training hours table</t>
  </si>
  <si>
    <t xml:space="preserve">a. ii. </t>
  </si>
  <si>
    <t>404-2 Programs for upgrading employee skills and transition assistance programs</t>
  </si>
  <si>
    <t>a. Type and scope of programs implemented and assistance provided to upgrade employee skills.
b. Transition assistance programs provided to facilitate continued employability and the management of career endings resulting from retirement or termination of employment</t>
  </si>
  <si>
    <r>
      <t>a. Downer's Sustainability Report 2023</t>
    </r>
    <r>
      <rPr>
        <sz val="11"/>
        <rFont val="Calibri"/>
        <family val="2"/>
        <scheme val="minor"/>
      </rPr>
      <t xml:space="preserve"> - People pg. 30-41</t>
    </r>
  </si>
  <si>
    <t>404-3 Percentage of employees receiving regular performance and career development reviews</t>
  </si>
  <si>
    <t>a. Percentage of total employees by gender and by employee category who received a regular performance and career development review during the reporting period.</t>
  </si>
  <si>
    <t>404-3</t>
  </si>
  <si>
    <t>Diversity and Equal Opportunity</t>
  </si>
  <si>
    <t>GRI 405: Diversity and Equal Opportunity 2016</t>
  </si>
  <si>
    <t>405-1 Diversity of governance bodies and employees</t>
  </si>
  <si>
    <t>a. Percentage of individuals within the organization’s governance bodies in each of the following diversity categories:
i. Gender;
ii. Age group: under 30 years old, 30-50 years old, over 50 years old;
iii. Other indicators of diversity where relevant (such as minority or vulnerable groups).
b.  Percentage of employees per employee category in each of the following diversity categories:
i. Gender;
ii. Age group: under 30 years old, 30-50 years old, over 50 years old;
iii. Other indicators of diversity where relevant (such as minority or vulnerable groups).</t>
  </si>
  <si>
    <t xml:space="preserve">a. &amp; b. People tab of this datapack
</t>
  </si>
  <si>
    <t>405-2 Ratio of basic salary and remuneration of women to men</t>
  </si>
  <si>
    <t>a. Ratio of the basic salary and remuneration of women to men for each employee category, by significant locations of operation.
b. The definition used for ‘significant locations of operation’</t>
  </si>
  <si>
    <t>a. &amp; b. People tab of this datapack</t>
  </si>
  <si>
    <t>Freedom of Association and Collective Bargaining</t>
  </si>
  <si>
    <t>GRI 407: Freedom of Association and Collective Bargaining 2016</t>
  </si>
  <si>
    <t>407-1 Operations and suppliers in which the right to freedom of association and collective bargaining may be at risk</t>
  </si>
  <si>
    <t>a. Operations and suppliers in which workers’ rights to exercise freedom of association or collective bargaining may be violated or at significant risk either in terms of:
i. type of operation (such as manufacturing plant) and supplier;
ii. countries or geographic areas with operations and suppliers considered at risk.
b. Measures taken by the organization in the reporting period intended to support rights to exercise freedom of association and collective bargaining.</t>
  </si>
  <si>
    <t>a. ii. Downer's Modern Slavery Statement 2022 - pg. 13 *Partial disclosure as this doers not cover Downer's suppliers</t>
  </si>
  <si>
    <t>a. i. &amp; b.</t>
  </si>
  <si>
    <t>2. Capital goods*</t>
  </si>
  <si>
    <t>Total Upstream**</t>
  </si>
  <si>
    <t>9. Downstream transportation and distribution***</t>
  </si>
  <si>
    <t>***Downstream transportation and distribution data has been removed for FY24 due to insufficient evidence to substantiate these figures accurately and completely.</t>
  </si>
  <si>
    <t>**Total upstream emissions for 2020-2023 are not complete due to a review of data across Categories 1-3, and are therefore not comparable to 2024.</t>
  </si>
  <si>
    <t>****Total Investments have been restated due to obtaining actual scope 1 and 2 emisisons from one of Downer's partners</t>
  </si>
  <si>
    <t>*****Total downstream emissions across all years are not complete due to Category 9 being under review, and are therefore not comparable to prior year disclosures.</t>
  </si>
  <si>
    <t>15. Investments****</t>
  </si>
  <si>
    <t>Total Downstream*****</t>
  </si>
  <si>
    <t>1. Purchased goods and services*</t>
  </si>
  <si>
    <t>*Downer has calculated Purchased goods and services and Capital goods on a combined basis for 2024, and disclosed a combined figure within Purchased goods and services</t>
  </si>
  <si>
    <t>**2024 result will be disclosed in the FY25 Sustainability Data Pack due to an updated disclosure timeline in the CDP program.</t>
  </si>
  <si>
    <t>**Total production is not comparable to previous years, as in FY24, Downer consistently applied the NGER energy production thresholds to scope out energy production which was below threshold, 
unlike previous years, where Downer calculated energy production irrespective of units' generation capacities or production</t>
  </si>
  <si>
    <t>Net Zero Emission reduction target (absolute)</t>
  </si>
  <si>
    <t>N/A****</t>
  </si>
  <si>
    <t>****This figure is being remeasured and will be communicated in FY25</t>
  </si>
  <si>
    <t>Scope 3*****</t>
  </si>
  <si>
    <t>*****This figure is not complete, nor comparable to figures disclosed in previous years. As noted on page 28, data relating to Categories 9 and 11 is being remeasured, and so total Scope 3 emissions for 2024 excludes data relating to these categories. This figure will be redisclosed in 2025.</t>
  </si>
  <si>
    <t>N/A*</t>
  </si>
  <si>
    <t>*Downer's Scope 3 target is being remeasured with the aim to communicate our ambition in FY25. Downer aims to remeasure its net zero target baseline in FY25 with updated data following this review.</t>
  </si>
  <si>
    <t>*Additional reporting of Scope 2 Market-Based Emission from 2024 onwards, with associated comparatives included through to 2020</t>
  </si>
  <si>
    <t>N/A******</t>
  </si>
  <si>
    <t>******This figure is being remeasured and will be communicated in FY25</t>
  </si>
  <si>
    <r>
      <t xml:space="preserve">Downer engages PwC to undertake assurance of certain sustainability metrics. PwC's assurance statement for this reporting period can be found within Downer's 2024 Sustainability </t>
    </r>
    <r>
      <rPr>
        <sz val="8"/>
        <rFont val="Arial"/>
        <family val="2"/>
      </rPr>
      <t xml:space="preserve">Report on </t>
    </r>
    <r>
      <rPr>
        <b/>
        <sz val="8"/>
        <rFont val="Arial"/>
        <family val="2"/>
      </rPr>
      <t>pg. 66-70</t>
    </r>
    <r>
      <rPr>
        <sz val="8"/>
        <rFont val="Arial"/>
        <family val="2"/>
      </rPr>
      <t>. Thi</t>
    </r>
    <r>
      <rPr>
        <sz val="8"/>
        <color theme="1"/>
        <rFont val="Arial"/>
        <family val="2"/>
      </rPr>
      <t>s includes details of the metric being assured, the basis of assurance including assurance standards, the level of assurance obttained and any limitations of the assurance process.</t>
    </r>
  </si>
  <si>
    <t>*Contingent workers are defined as any account within the Downer Learning management system that does not have an employee ID. The breakdown of contingent worker is only available from 2023 onwards.</t>
  </si>
  <si>
    <t>Politcal Contributions</t>
  </si>
  <si>
    <t>Critical Risk Activity*</t>
  </si>
  <si>
    <t>- Fine Amount</t>
  </si>
  <si>
    <t>Absenteeism Rate*</t>
  </si>
  <si>
    <t>Employee Assistance Program Utilisation</t>
  </si>
  <si>
    <t>Average Board Tenure</t>
  </si>
  <si>
    <t>Workplace Behaviours**</t>
  </si>
  <si>
    <t>OPCNZ/OAIC Notifiable Incidents</t>
  </si>
  <si>
    <t>Waste to Landfill</t>
  </si>
  <si>
    <t>Landfill Diversion Rate</t>
  </si>
  <si>
    <t>Total Non-hazardous Waste generated</t>
  </si>
  <si>
    <t>Liquid fuels Total</t>
  </si>
  <si>
    <t>Total Consumption</t>
  </si>
  <si>
    <t>Energy Intensity</t>
  </si>
  <si>
    <t>Total Production**</t>
  </si>
  <si>
    <t>Thermal Generation</t>
  </si>
  <si>
    <t>Total Hazardous Waste disposed of</t>
  </si>
  <si>
    <t>Total Waste generated</t>
  </si>
  <si>
    <t>- Level 5 Environmental Incidents**</t>
  </si>
  <si>
    <t>- Level 6 Environmental Incidents***</t>
  </si>
  <si>
    <t>Total number of Environmental Fines or Prosecutions</t>
  </si>
  <si>
    <t>Total value of Environmental Fines or Prosecutions</t>
  </si>
  <si>
    <t>Fleet Breakdown*</t>
  </si>
  <si>
    <t>Lost time Injury Frequency Rate*</t>
  </si>
  <si>
    <t>Total Recordable Injury Frequency Rate*</t>
  </si>
  <si>
    <t>Detailed Performance*</t>
  </si>
  <si>
    <t>Severity Rate</t>
  </si>
  <si>
    <t>- Prosecution Amount</t>
  </si>
  <si>
    <t>Frequency 
Rate</t>
  </si>
  <si>
    <t>Turnover Totals</t>
  </si>
  <si>
    <t>Supplier Engagement*</t>
  </si>
  <si>
    <t>Supplier Category</t>
  </si>
  <si>
    <t>Supplier Spend</t>
  </si>
  <si>
    <t>Supplier Profile</t>
  </si>
  <si>
    <t>Parental Leave</t>
  </si>
  <si>
    <t>Employees new hires by age </t>
  </si>
  <si>
    <t>Employees new hires by region</t>
  </si>
  <si>
    <t>Employees new hires by gender identity</t>
  </si>
  <si>
    <t>Composition by gender identity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</si>
</sst>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8" formatCode="&quot;$&quot;#,##0.00;[Red]\-&quot;$&quot;#,##0.00"/>
    <numFmt numFmtId="43" formatCode="_-* #,##0.00_-;\-* #,##0.00_-;_-* &quot;-&quot;??_-;_-@_-"/>
    <numFmt numFmtId="164" formatCode="&quot;$&quot;#,##0_);[Red]\(&quot;$&quot;#,##0\)"/>
    <numFmt numFmtId="165" formatCode="_(&quot;$&quot;* #,##0.00_);_(&quot;$&quot;* \(#,##0.00\);_(&quot;$&quot;* &quot;-&quot;??_);_(@_)"/>
    <numFmt numFmtId="166" formatCode="_(* #,##0.00_);_(* \(#,##0.00\);_(* &quot;-&quot;??_);_(@_)"/>
    <numFmt numFmtId="167" formatCode="#,##0.0"/>
    <numFmt numFmtId="168" formatCode="_-* #,##0.0_-;\-* #,##0.0_-;_-* &quot;-&quot;??_-;_-@_-"/>
    <numFmt numFmtId="169" formatCode="_-* #,##0_-;\-* #,##0_-;_-* &quot;-&quot;??_-;_-@_-"/>
    <numFmt numFmtId="170" formatCode="0.0%"/>
    <numFmt numFmtId="171" formatCode="0.0"/>
    <numFmt numFmtId="172" formatCode="&quot;$&quot;#,##0"/>
    <numFmt numFmtId="173" formatCode="_(* #,##0_);_(* \(#,##0\);_(* &quot;-&quot;??_);_(@_)"/>
    <numFmt numFmtId="174" formatCode="#,##0.0_);\(#,##0.0\)"/>
    <numFmt numFmtId="175" formatCode="_(* #,##0.0_);_(* \(#,##0.0\);_(* &quot;-&quot;??_);_(@_)"/>
  </numFmts>
  <fonts count="68" x14ac:knownFonts="1">
    <font>
      <sz val="11"/>
      <color theme="1"/>
      <name val="Calibri"/>
      <family val="2"/>
      <scheme val="minor"/>
    </font>
    <font>
      <sz val="11"/>
      <color theme="1"/>
      <name val="Arial"/>
      <family val="2"/>
    </font>
    <font>
      <sz val="14"/>
      <color theme="1"/>
      <name val="Arial Black"/>
      <family val="2"/>
    </font>
    <font>
      <sz val="14"/>
      <color theme="1"/>
      <name val="Arial"/>
      <family val="2"/>
    </font>
    <font>
      <sz val="10"/>
      <color theme="1"/>
      <name val="Arial"/>
      <family val="2"/>
    </font>
    <font>
      <sz val="11"/>
      <color rgb="FF000000"/>
      <name val="Arial"/>
      <family val="2"/>
    </font>
    <font>
      <sz val="11"/>
      <name val="Arial"/>
      <family val="2"/>
    </font>
    <font>
      <b/>
      <sz val="8"/>
      <color rgb="FF000000"/>
      <name val="Arial"/>
      <family val="2"/>
    </font>
    <font>
      <sz val="8"/>
      <color rgb="FF000000"/>
      <name val="Arial"/>
      <family val="2"/>
    </font>
    <font>
      <sz val="10"/>
      <color rgb="FF000000"/>
      <name val="Arial"/>
      <family val="2"/>
    </font>
    <font>
      <sz val="8"/>
      <name val="Arial"/>
      <family val="2"/>
    </font>
    <font>
      <u/>
      <sz val="11"/>
      <color theme="10"/>
      <name val="Calibri"/>
      <family val="2"/>
      <scheme val="minor"/>
    </font>
    <font>
      <sz val="12"/>
      <color rgb="FF000000"/>
      <name val="Arial"/>
      <family val="2"/>
    </font>
    <font>
      <sz val="20"/>
      <color rgb="FF00AAB9"/>
      <name val="Arial"/>
      <family val="2"/>
    </font>
    <font>
      <b/>
      <sz val="11"/>
      <color rgb="FF48868E"/>
      <name val="Arial"/>
      <family val="2"/>
    </font>
    <font>
      <b/>
      <sz val="11"/>
      <name val="Arial"/>
      <family val="2"/>
    </font>
    <font>
      <vertAlign val="superscript"/>
      <sz val="11"/>
      <name val="Arial"/>
      <family val="2"/>
    </font>
    <font>
      <sz val="12"/>
      <color rgb="FFFF0000"/>
      <name val="Arial"/>
      <family val="2"/>
    </font>
    <font>
      <b/>
      <sz val="12"/>
      <color rgb="FFFF0000"/>
      <name val="Arial"/>
      <family val="2"/>
    </font>
    <font>
      <b/>
      <sz val="11"/>
      <color theme="4" tint="-0.499984740745262"/>
      <name val="Arial"/>
      <family val="2"/>
    </font>
    <font>
      <b/>
      <sz val="11"/>
      <color theme="5"/>
      <name val="Arial"/>
      <family val="2"/>
    </font>
    <font>
      <sz val="12"/>
      <color theme="5"/>
      <name val="Arial"/>
      <family val="2"/>
    </font>
    <font>
      <b/>
      <sz val="11"/>
      <color rgb="FF7030A0"/>
      <name val="Arial"/>
      <family val="2"/>
    </font>
    <font>
      <b/>
      <sz val="12"/>
      <color rgb="FF7030A0"/>
      <name val="Arial"/>
      <family val="2"/>
    </font>
    <font>
      <b/>
      <sz val="12"/>
      <color rgb="FF92D050"/>
      <name val="Arial"/>
      <family val="2"/>
    </font>
    <font>
      <b/>
      <sz val="11"/>
      <color rgb="FF92D050"/>
      <name val="Arial"/>
      <family val="2"/>
    </font>
    <font>
      <b/>
      <sz val="12"/>
      <color rgb="FF009681"/>
      <name val="Arial"/>
      <family val="2"/>
    </font>
    <font>
      <b/>
      <sz val="12"/>
      <color rgb="FF17B3D2"/>
      <name val="Arial"/>
      <family val="2"/>
    </font>
    <font>
      <b/>
      <sz val="12"/>
      <color rgb="FF00AAB9"/>
      <name val="Arial"/>
      <family val="2"/>
    </font>
    <font>
      <b/>
      <sz val="11"/>
      <color rgb="FF009681"/>
      <name val="Arial"/>
      <family val="2"/>
    </font>
    <font>
      <sz val="10"/>
      <name val="Arial"/>
      <family val="2"/>
    </font>
    <font>
      <b/>
      <sz val="8"/>
      <color rgb="FF009681"/>
      <name val="Arial"/>
      <family val="2"/>
    </font>
    <font>
      <sz val="11"/>
      <color rgb="FF009681"/>
      <name val="Arial"/>
      <family val="2"/>
    </font>
    <font>
      <i/>
      <sz val="11"/>
      <color theme="1"/>
      <name val="Calibri"/>
      <family val="2"/>
      <scheme val="minor"/>
    </font>
    <font>
      <i/>
      <sz val="10"/>
      <color rgb="FF000000"/>
      <name val="Arial"/>
      <family val="2"/>
    </font>
    <font>
      <vertAlign val="subscript"/>
      <sz val="11"/>
      <name val="Arial"/>
      <family val="2"/>
    </font>
    <font>
      <sz val="8"/>
      <name val="Calibri"/>
      <family val="2"/>
      <scheme val="minor"/>
    </font>
    <font>
      <sz val="11"/>
      <color theme="1"/>
      <name val="Calibri"/>
      <family val="2"/>
      <scheme val="minor"/>
    </font>
    <font>
      <sz val="11"/>
      <color rgb="FF000000"/>
      <name val="Calibri"/>
      <family val="2"/>
      <scheme val="minor"/>
    </font>
    <font>
      <sz val="11"/>
      <name val="Calibri"/>
      <family val="2"/>
      <scheme val="minor"/>
    </font>
    <font>
      <sz val="9"/>
      <color theme="1"/>
      <name val="Calibri"/>
      <family val="2"/>
      <scheme val="minor"/>
    </font>
    <font>
      <sz val="11"/>
      <color rgb="FFFF0000"/>
      <name val="Calibri"/>
      <family val="2"/>
      <scheme val="minor"/>
    </font>
    <font>
      <sz val="10"/>
      <name val="Verdana"/>
      <family val="2"/>
    </font>
    <font>
      <b/>
      <sz val="11"/>
      <color theme="0"/>
      <name val="Calibri"/>
      <family val="2"/>
      <scheme val="minor"/>
    </font>
    <font>
      <b/>
      <sz val="11"/>
      <color theme="1"/>
      <name val="Calibri"/>
      <family val="2"/>
      <scheme val="minor"/>
    </font>
    <font>
      <sz val="11"/>
      <color rgb="FF000000"/>
      <name val="Calibri"/>
      <family val="2"/>
    </font>
    <font>
      <i/>
      <sz val="11"/>
      <color rgb="FF000000"/>
      <name val="Calibri"/>
      <family val="2"/>
      <scheme val="minor"/>
    </font>
    <font>
      <sz val="11"/>
      <color rgb="FFFF00FF"/>
      <name val="Calibri"/>
      <family val="2"/>
      <scheme val="minor"/>
    </font>
    <font>
      <b/>
      <sz val="11"/>
      <color theme="1"/>
      <name val="Arial"/>
      <family val="2"/>
    </font>
    <font>
      <sz val="5"/>
      <color rgb="FF2D3C4E"/>
      <name val="Nunito"/>
    </font>
    <font>
      <b/>
      <sz val="8"/>
      <color theme="4" tint="-0.499984740745262"/>
      <name val="Arial"/>
      <family val="2"/>
    </font>
    <font>
      <sz val="8"/>
      <color theme="1"/>
      <name val="Arial"/>
      <family val="2"/>
    </font>
    <font>
      <u/>
      <sz val="11"/>
      <color rgb="FF002060"/>
      <name val="Arial"/>
      <family val="2"/>
    </font>
    <font>
      <u/>
      <sz val="11"/>
      <color rgb="FF92D050"/>
      <name val="Arial"/>
      <family val="2"/>
    </font>
    <font>
      <u/>
      <sz val="11"/>
      <color theme="10"/>
      <name val="Arial"/>
      <family val="2"/>
    </font>
    <font>
      <i/>
      <sz val="12"/>
      <color rgb="FF000000"/>
      <name val="Arial"/>
      <family val="2"/>
    </font>
    <font>
      <b/>
      <sz val="10"/>
      <color rgb="FF000000"/>
      <name val="Arial"/>
      <family val="2"/>
    </font>
    <font>
      <sz val="12"/>
      <color theme="1"/>
      <name val="Arial"/>
      <family val="2"/>
    </font>
    <font>
      <b/>
      <sz val="11"/>
      <color rgb="FF000000"/>
      <name val="Arial"/>
      <family val="2"/>
    </font>
    <font>
      <sz val="8"/>
      <color rgb="FFFF0000"/>
      <name val="Arial"/>
      <family val="2"/>
    </font>
    <font>
      <sz val="12"/>
      <name val="Arial"/>
      <family val="2"/>
    </font>
    <font>
      <i/>
      <sz val="12"/>
      <name val="Arial"/>
      <family val="2"/>
    </font>
    <font>
      <sz val="11"/>
      <color theme="0"/>
      <name val="Calibri"/>
      <family val="2"/>
      <scheme val="minor"/>
    </font>
    <font>
      <i/>
      <sz val="11"/>
      <name val="Arial"/>
      <family val="2"/>
    </font>
    <font>
      <i/>
      <vertAlign val="subscript"/>
      <sz val="11"/>
      <name val="Arial"/>
      <family val="2"/>
    </font>
    <font>
      <i/>
      <vertAlign val="superscript"/>
      <sz val="11"/>
      <name val="Arial"/>
      <family val="2"/>
    </font>
    <font>
      <b/>
      <sz val="12"/>
      <color rgb="FF000000"/>
      <name val="Arial"/>
      <family val="2"/>
    </font>
    <font>
      <b/>
      <sz val="8"/>
      <name val="Arial"/>
      <family val="2"/>
    </font>
  </fonts>
  <fills count="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4"/>
        <bgColor indexed="64"/>
      </patternFill>
    </fill>
    <fill>
      <patternFill patternType="solid">
        <fgColor theme="4" tint="0.79998168889431442"/>
        <bgColor indexed="64"/>
      </patternFill>
    </fill>
    <fill>
      <patternFill patternType="solid">
        <fgColor theme="0" tint="-0.14999847407452621"/>
        <bgColor indexed="64"/>
      </patternFill>
    </fill>
  </fills>
  <borders count="6">
    <border>
      <left/>
      <right/>
      <top/>
      <bottom/>
      <diagonal/>
    </border>
    <border>
      <left/>
      <right/>
      <top/>
      <bottom style="thin">
        <color rgb="FF94B5B7"/>
      </bottom>
      <diagonal/>
    </border>
    <border>
      <left/>
      <right/>
      <top style="thin">
        <color rgb="FF94B5B7"/>
      </top>
      <bottom style="thin">
        <color rgb="FF94B5B7"/>
      </bottom>
      <diagonal/>
    </border>
    <border>
      <left/>
      <right/>
      <top style="thin">
        <color rgb="FF94B5B7"/>
      </top>
      <bottom/>
      <diagonal/>
    </border>
    <border>
      <left style="thin">
        <color indexed="64"/>
      </left>
      <right style="thin">
        <color indexed="64"/>
      </right>
      <top style="thin">
        <color indexed="64"/>
      </top>
      <bottom style="thin">
        <color indexed="64"/>
      </bottom>
      <diagonal/>
    </border>
    <border>
      <left/>
      <right/>
      <top/>
      <bottom style="thin">
        <color rgb="FFC2C2C2"/>
      </bottom>
      <diagonal/>
    </border>
  </borders>
  <cellStyleXfs count="6">
    <xf numFmtId="0" fontId="0" fillId="0" borderId="0"/>
    <xf numFmtId="0" fontId="11" fillId="0" borderId="0" applyNumberFormat="0" applyFill="0" applyBorder="0" applyAlignment="0" applyProtection="0"/>
    <xf numFmtId="166" fontId="37" fillId="0" borderId="0" applyFont="0" applyFill="0" applyBorder="0" applyAlignment="0" applyProtection="0"/>
    <xf numFmtId="9" fontId="37" fillId="0" borderId="0" applyFont="0" applyFill="0" applyBorder="0" applyAlignment="0" applyProtection="0"/>
    <xf numFmtId="0" fontId="42" fillId="0" borderId="0"/>
    <xf numFmtId="165" fontId="37" fillId="0" borderId="0" applyFont="0" applyFill="0" applyBorder="0" applyAlignment="0" applyProtection="0"/>
  </cellStyleXfs>
  <cellXfs count="439">
    <xf numFmtId="0" fontId="0" fillId="0" borderId="0" xfId="0"/>
    <xf numFmtId="0" fontId="0" fillId="2" borderId="0" xfId="0" applyFill="1"/>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9" fillId="2" borderId="0" xfId="0" applyFont="1" applyFill="1"/>
    <xf numFmtId="0" fontId="12" fillId="2" borderId="0" xfId="0" applyFont="1" applyFill="1"/>
    <xf numFmtId="0" fontId="13" fillId="2" borderId="0" xfId="0" applyFont="1" applyFill="1"/>
    <xf numFmtId="0" fontId="14" fillId="2" borderId="0" xfId="0" applyFont="1" applyFill="1" applyAlignment="1">
      <alignment horizontal="left" wrapText="1"/>
    </xf>
    <xf numFmtId="0" fontId="15" fillId="3" borderId="1" xfId="0" applyFont="1" applyFill="1" applyBorder="1" applyAlignment="1">
      <alignment horizontal="right" vertical="center"/>
    </xf>
    <xf numFmtId="0" fontId="6"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0" fillId="2" borderId="0" xfId="0" applyFont="1" applyFill="1" applyAlignment="1">
      <alignment horizontal="left" wrapText="1"/>
    </xf>
    <xf numFmtId="0" fontId="14" fillId="2" borderId="0" xfId="0" applyFont="1" applyFill="1" applyAlignment="1">
      <alignment horizontal="right" wrapText="1"/>
    </xf>
    <xf numFmtId="0" fontId="6" fillId="2" borderId="0" xfId="0" applyFont="1" applyFill="1" applyAlignment="1">
      <alignment horizontal="right"/>
    </xf>
    <xf numFmtId="0" fontId="14" fillId="2" borderId="1" xfId="0" applyFont="1" applyFill="1" applyBorder="1" applyAlignment="1">
      <alignment horizontal="left" vertical="center" wrapText="1"/>
    </xf>
    <xf numFmtId="0" fontId="7" fillId="2" borderId="0" xfId="0" applyFont="1" applyFill="1"/>
    <xf numFmtId="0" fontId="6" fillId="2" borderId="2" xfId="0" applyFont="1" applyFill="1" applyBorder="1" applyAlignment="1">
      <alignment horizontal="left"/>
    </xf>
    <xf numFmtId="0" fontId="8" fillId="2" borderId="0" xfId="0" applyFont="1" applyFill="1" applyAlignment="1">
      <alignment horizontal="left" wrapText="1"/>
    </xf>
    <xf numFmtId="0" fontId="17" fillId="2" borderId="0" xfId="0" applyFont="1" applyFill="1"/>
    <xf numFmtId="0" fontId="6" fillId="2" borderId="1" xfId="0" applyFont="1" applyFill="1" applyBorder="1" applyAlignment="1">
      <alignment horizontal="left" vertical="center"/>
    </xf>
    <xf numFmtId="3" fontId="6" fillId="2" borderId="1" xfId="0" applyNumberFormat="1" applyFont="1" applyFill="1" applyBorder="1" applyAlignment="1">
      <alignment horizontal="right" vertical="center"/>
    </xf>
    <xf numFmtId="0" fontId="6" fillId="2" borderId="0" xfId="0" applyFont="1" applyFill="1" applyAlignment="1">
      <alignment horizontal="right" vertical="center"/>
    </xf>
    <xf numFmtId="0" fontId="6" fillId="2" borderId="2" xfId="0" applyFont="1" applyFill="1" applyBorder="1" applyAlignment="1">
      <alignment horizontal="left" vertical="center"/>
    </xf>
    <xf numFmtId="0" fontId="18" fillId="2" borderId="0" xfId="0" applyFont="1" applyFill="1"/>
    <xf numFmtId="0" fontId="14" fillId="2" borderId="0" xfId="0" applyFont="1" applyFill="1" applyAlignment="1">
      <alignment wrapText="1"/>
    </xf>
    <xf numFmtId="0" fontId="19" fillId="2" borderId="1" xfId="0" applyFont="1" applyFill="1" applyBorder="1" applyAlignment="1">
      <alignment horizontal="left" wrapText="1"/>
    </xf>
    <xf numFmtId="0" fontId="19" fillId="2" borderId="1" xfId="0" applyFont="1" applyFill="1" applyBorder="1" applyAlignment="1">
      <alignment horizontal="right" wrapText="1"/>
    </xf>
    <xf numFmtId="0" fontId="6" fillId="2" borderId="0" xfId="0" applyFont="1" applyFill="1"/>
    <xf numFmtId="0" fontId="19" fillId="2" borderId="0" xfId="0" applyFont="1" applyFill="1" applyAlignment="1">
      <alignment horizontal="left" wrapText="1"/>
    </xf>
    <xf numFmtId="0" fontId="6" fillId="2" borderId="0" xfId="0" applyFont="1" applyFill="1" applyAlignment="1">
      <alignment horizontal="left" vertical="center" wrapText="1"/>
    </xf>
    <xf numFmtId="0" fontId="15" fillId="3" borderId="0" xfId="0" applyFont="1" applyFill="1" applyAlignment="1">
      <alignment horizontal="right"/>
    </xf>
    <xf numFmtId="0" fontId="6" fillId="2" borderId="0" xfId="0" applyFont="1" applyFill="1" applyAlignment="1">
      <alignment horizontal="left" vertical="center"/>
    </xf>
    <xf numFmtId="0" fontId="6" fillId="2" borderId="0" xfId="0" applyFont="1" applyFill="1" applyAlignment="1">
      <alignment horizontal="right" vertical="center" wrapText="1"/>
    </xf>
    <xf numFmtId="0" fontId="20" fillId="2" borderId="0" xfId="0" applyFont="1" applyFill="1" applyAlignment="1">
      <alignment horizontal="left" wrapText="1"/>
    </xf>
    <xf numFmtId="0" fontId="21" fillId="2" borderId="0" xfId="0" applyFont="1" applyFill="1"/>
    <xf numFmtId="0" fontId="20" fillId="2" borderId="1" xfId="0" applyFont="1" applyFill="1" applyBorder="1" applyAlignment="1">
      <alignment horizontal="left" wrapText="1"/>
    </xf>
    <xf numFmtId="0" fontId="20" fillId="2" borderId="1" xfId="0" applyFont="1" applyFill="1" applyBorder="1" applyAlignment="1">
      <alignment horizontal="right" wrapText="1"/>
    </xf>
    <xf numFmtId="0" fontId="20" fillId="2" borderId="1" xfId="0" applyFont="1" applyFill="1" applyBorder="1" applyAlignment="1">
      <alignment horizontal="left" vertical="center" wrapText="1"/>
    </xf>
    <xf numFmtId="0" fontId="20" fillId="2" borderId="1" xfId="0" applyFont="1" applyFill="1" applyBorder="1" applyAlignment="1">
      <alignmen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right" wrapText="1"/>
    </xf>
    <xf numFmtId="0" fontId="23" fillId="2" borderId="0" xfId="0" applyFont="1" applyFill="1"/>
    <xf numFmtId="0" fontId="22" fillId="2" borderId="1" xfId="0" applyFont="1" applyFill="1" applyBorder="1" applyAlignment="1">
      <alignment wrapText="1"/>
    </xf>
    <xf numFmtId="0" fontId="6" fillId="2" borderId="1" xfId="0" quotePrefix="1" applyFont="1" applyFill="1" applyBorder="1" applyAlignment="1">
      <alignment horizontal="left" vertical="center"/>
    </xf>
    <xf numFmtId="0" fontId="24" fillId="2" borderId="0" xfId="0" applyFont="1" applyFill="1"/>
    <xf numFmtId="0" fontId="25" fillId="2" borderId="1" xfId="0" applyFont="1" applyFill="1" applyBorder="1" applyAlignment="1">
      <alignment wrapText="1"/>
    </xf>
    <xf numFmtId="0" fontId="25" fillId="2" borderId="1" xfId="0" applyFont="1" applyFill="1" applyBorder="1" applyAlignment="1">
      <alignment horizontal="right" wrapText="1"/>
    </xf>
    <xf numFmtId="0" fontId="26" fillId="2" borderId="0" xfId="0" applyFont="1" applyFill="1"/>
    <xf numFmtId="0" fontId="28" fillId="2" borderId="0" xfId="0" applyFont="1" applyFill="1"/>
    <xf numFmtId="0" fontId="29" fillId="2" borderId="1" xfId="0" applyFont="1" applyFill="1" applyBorder="1" applyAlignment="1">
      <alignment horizontal="left" wrapText="1"/>
    </xf>
    <xf numFmtId="0" fontId="29" fillId="2" borderId="1" xfId="0" applyFont="1" applyFill="1" applyBorder="1" applyAlignment="1">
      <alignment vertical="center" wrapText="1"/>
    </xf>
    <xf numFmtId="0" fontId="14" fillId="2" borderId="0" xfId="0" applyFont="1" applyFill="1" applyAlignment="1">
      <alignment horizontal="left" vertical="center" wrapText="1"/>
    </xf>
    <xf numFmtId="3" fontId="15" fillId="3" borderId="1" xfId="0" applyNumberFormat="1" applyFont="1" applyFill="1" applyBorder="1" applyAlignment="1">
      <alignment horizontal="right" vertical="center"/>
    </xf>
    <xf numFmtId="0" fontId="29" fillId="2" borderId="1" xfId="0" applyFont="1" applyFill="1" applyBorder="1" applyAlignment="1">
      <alignment wrapText="1"/>
    </xf>
    <xf numFmtId="0" fontId="12" fillId="2" borderId="0" xfId="0" applyFont="1" applyFill="1" applyAlignment="1">
      <alignment vertical="center"/>
    </xf>
    <xf numFmtId="0" fontId="29" fillId="2" borderId="1" xfId="0" applyFont="1" applyFill="1" applyBorder="1" applyAlignment="1">
      <alignment horizontal="right" wrapText="1"/>
    </xf>
    <xf numFmtId="0" fontId="6" fillId="2" borderId="2" xfId="0" applyFont="1" applyFill="1" applyBorder="1" applyAlignment="1">
      <alignment vertical="center"/>
    </xf>
    <xf numFmtId="0" fontId="6" fillId="3" borderId="1" xfId="0" applyFont="1" applyFill="1" applyBorder="1" applyAlignment="1">
      <alignment horizontal="right" vertical="center"/>
    </xf>
    <xf numFmtId="3" fontId="6" fillId="3" borderId="1" xfId="0" applyNumberFormat="1" applyFont="1" applyFill="1" applyBorder="1" applyAlignment="1">
      <alignment horizontal="right" vertical="center"/>
    </xf>
    <xf numFmtId="0" fontId="5" fillId="2" borderId="0" xfId="0" applyFont="1" applyFill="1" applyAlignment="1">
      <alignment vertical="center"/>
    </xf>
    <xf numFmtId="0" fontId="15" fillId="2" borderId="0" xfId="0" applyFont="1" applyFill="1" applyAlignment="1">
      <alignment horizontal="left"/>
    </xf>
    <xf numFmtId="0" fontId="30" fillId="2" borderId="0" xfId="0" applyFont="1" applyFill="1"/>
    <xf numFmtId="0" fontId="9" fillId="2" borderId="0" xfId="0" applyFont="1" applyFill="1" applyAlignment="1">
      <alignment horizontal="center"/>
    </xf>
    <xf numFmtId="0" fontId="10" fillId="2" borderId="0" xfId="0" applyFont="1" applyFill="1" applyAlignment="1">
      <alignment horizontal="left" wrapText="1" readingOrder="1"/>
    </xf>
    <xf numFmtId="0" fontId="6" fillId="2" borderId="0" xfId="0" applyFont="1" applyFill="1" applyAlignment="1">
      <alignment horizontal="left" wrapText="1"/>
    </xf>
    <xf numFmtId="0" fontId="29" fillId="2" borderId="0" xfId="0" applyFont="1" applyFill="1" applyAlignment="1">
      <alignment wrapText="1"/>
    </xf>
    <xf numFmtId="0" fontId="29" fillId="2" borderId="0" xfId="0" applyFont="1" applyFill="1" applyAlignment="1">
      <alignment horizontal="right" wrapText="1"/>
    </xf>
    <xf numFmtId="0" fontId="29" fillId="2" borderId="3" xfId="0" applyFont="1" applyFill="1" applyBorder="1" applyAlignment="1">
      <alignment horizontal="right" wrapText="1"/>
    </xf>
    <xf numFmtId="0" fontId="31" fillId="2" borderId="1" xfId="0" applyFont="1" applyFill="1" applyBorder="1" applyAlignment="1">
      <alignment horizontal="right" wrapText="1"/>
    </xf>
    <xf numFmtId="0" fontId="29" fillId="2" borderId="3" xfId="0" applyFont="1" applyFill="1" applyBorder="1" applyAlignment="1">
      <alignment wrapText="1"/>
    </xf>
    <xf numFmtId="0" fontId="34" fillId="2" borderId="0" xfId="0" applyFont="1" applyFill="1"/>
    <xf numFmtId="0" fontId="34" fillId="2" borderId="0" xfId="0" applyFont="1" applyFill="1" applyAlignment="1">
      <alignment wrapText="1"/>
    </xf>
    <xf numFmtId="3" fontId="15" fillId="3" borderId="0" xfId="0" applyNumberFormat="1" applyFont="1" applyFill="1" applyAlignment="1">
      <alignment horizontal="right"/>
    </xf>
    <xf numFmtId="0" fontId="15" fillId="2" borderId="1" xfId="0" quotePrefix="1" applyFont="1" applyFill="1" applyBorder="1" applyAlignment="1">
      <alignment horizontal="left" vertical="center"/>
    </xf>
    <xf numFmtId="0" fontId="15" fillId="2" borderId="0" xfId="0" quotePrefix="1" applyFont="1" applyFill="1" applyAlignment="1">
      <alignment horizontal="left" vertical="center"/>
    </xf>
    <xf numFmtId="0" fontId="25" fillId="2" borderId="0" xfId="0" applyFont="1" applyFill="1" applyAlignment="1">
      <alignment horizontal="right" wrapText="1"/>
    </xf>
    <xf numFmtId="3" fontId="6" fillId="2" borderId="0" xfId="0" applyNumberFormat="1" applyFont="1" applyFill="1" applyAlignment="1">
      <alignment horizontal="right"/>
    </xf>
    <xf numFmtId="0" fontId="5" fillId="2" borderId="2" xfId="0" applyFont="1" applyFill="1" applyBorder="1" applyAlignment="1">
      <alignment vertical="center"/>
    </xf>
    <xf numFmtId="3" fontId="6" fillId="3" borderId="0" xfId="0" applyNumberFormat="1" applyFont="1" applyFill="1" applyAlignment="1">
      <alignment horizontal="right" vertical="center"/>
    </xf>
    <xf numFmtId="0" fontId="10" fillId="2" borderId="0" xfId="0" quotePrefix="1" applyFont="1" applyFill="1" applyAlignment="1">
      <alignment horizontal="left" vertical="center" wrapText="1"/>
    </xf>
    <xf numFmtId="0" fontId="20" fillId="2" borderId="1" xfId="0" applyFont="1" applyFill="1" applyBorder="1" applyAlignment="1">
      <alignment horizontal="center" wrapText="1"/>
    </xf>
    <xf numFmtId="0" fontId="0" fillId="0" borderId="0" xfId="0" applyAlignment="1">
      <alignment wrapText="1"/>
    </xf>
    <xf numFmtId="0" fontId="0" fillId="2" borderId="0" xfId="0" applyFill="1" applyAlignment="1">
      <alignment horizontal="right"/>
    </xf>
    <xf numFmtId="0" fontId="38" fillId="2" borderId="0" xfId="0" applyFont="1" applyFill="1" applyAlignment="1">
      <alignment horizontal="right"/>
    </xf>
    <xf numFmtId="0" fontId="39" fillId="2" borderId="0" xfId="0" applyFont="1" applyFill="1" applyAlignment="1">
      <alignment horizontal="right"/>
    </xf>
    <xf numFmtId="0" fontId="15" fillId="3" borderId="0" xfId="0" applyFont="1" applyFill="1" applyAlignment="1">
      <alignment horizontal="right" vertical="center"/>
    </xf>
    <xf numFmtId="0" fontId="10" fillId="2" borderId="0" xfId="0" applyFont="1" applyFill="1" applyAlignment="1">
      <alignment vertical="center"/>
    </xf>
    <xf numFmtId="167" fontId="6" fillId="3" borderId="1" xfId="0" applyNumberFormat="1" applyFont="1" applyFill="1" applyBorder="1" applyAlignment="1">
      <alignment horizontal="right" vertical="center"/>
    </xf>
    <xf numFmtId="166" fontId="29" fillId="2" borderId="1" xfId="2" applyFont="1" applyFill="1" applyBorder="1" applyAlignment="1">
      <alignment horizontal="left" wrapText="1"/>
    </xf>
    <xf numFmtId="166" fontId="12" fillId="2" borderId="0" xfId="2" applyFont="1" applyFill="1" applyAlignment="1">
      <alignment vertical="center"/>
    </xf>
    <xf numFmtId="166" fontId="9" fillId="2" borderId="0" xfId="2" applyFont="1" applyFill="1"/>
    <xf numFmtId="0" fontId="31" fillId="2" borderId="0" xfId="0" applyFont="1" applyFill="1" applyAlignment="1">
      <alignment horizontal="right" wrapText="1"/>
    </xf>
    <xf numFmtId="3" fontId="15" fillId="2" borderId="1" xfId="0" applyNumberFormat="1" applyFont="1" applyFill="1" applyBorder="1" applyAlignment="1">
      <alignment horizontal="right" vertical="center"/>
    </xf>
    <xf numFmtId="9" fontId="6" fillId="2" borderId="1" xfId="3" applyFont="1" applyFill="1" applyBorder="1" applyAlignment="1">
      <alignment horizontal="right" vertical="center"/>
    </xf>
    <xf numFmtId="9" fontId="15" fillId="2" borderId="1" xfId="3" applyFont="1" applyFill="1" applyBorder="1" applyAlignment="1">
      <alignment horizontal="right" vertical="center"/>
    </xf>
    <xf numFmtId="169" fontId="6" fillId="3" borderId="1" xfId="2" applyNumberFormat="1" applyFont="1" applyFill="1" applyBorder="1" applyAlignment="1">
      <alignment horizontal="right" vertical="center"/>
    </xf>
    <xf numFmtId="169" fontId="15" fillId="3" borderId="1" xfId="2" applyNumberFormat="1" applyFont="1" applyFill="1" applyBorder="1" applyAlignment="1">
      <alignment horizontal="right" vertical="center"/>
    </xf>
    <xf numFmtId="9" fontId="6" fillId="3" borderId="1" xfId="3" applyFont="1" applyFill="1" applyBorder="1" applyAlignment="1">
      <alignment horizontal="right" vertical="center"/>
    </xf>
    <xf numFmtId="9" fontId="15" fillId="3" borderId="1" xfId="3" applyFont="1" applyFill="1" applyBorder="1" applyAlignment="1">
      <alignment horizontal="right" vertical="center"/>
    </xf>
    <xf numFmtId="0" fontId="15" fillId="2" borderId="2" xfId="0" applyFont="1" applyFill="1" applyBorder="1" applyAlignment="1">
      <alignment horizontal="left" vertical="center" wrapText="1"/>
    </xf>
    <xf numFmtId="0" fontId="40" fillId="2" borderId="0" xfId="0" applyFont="1" applyFill="1" applyAlignment="1">
      <alignment horizontal="right"/>
    </xf>
    <xf numFmtId="0" fontId="10" fillId="2" borderId="0" xfId="0" applyFont="1" applyFill="1" applyAlignment="1">
      <alignment horizontal="left"/>
    </xf>
    <xf numFmtId="0" fontId="10" fillId="2" borderId="0" xfId="0" applyFont="1" applyFill="1"/>
    <xf numFmtId="0" fontId="8" fillId="2" borderId="0" xfId="0" applyFont="1" applyFill="1" applyAlignment="1">
      <alignment horizontal="left"/>
    </xf>
    <xf numFmtId="0" fontId="6" fillId="2" borderId="2" xfId="0" applyFont="1" applyFill="1" applyBorder="1" applyAlignment="1">
      <alignment wrapText="1"/>
    </xf>
    <xf numFmtId="9" fontId="6" fillId="2" borderId="0" xfId="3" applyFont="1" applyFill="1" applyBorder="1" applyAlignment="1">
      <alignment horizontal="right"/>
    </xf>
    <xf numFmtId="0" fontId="9" fillId="2" borderId="0" xfId="0" applyFont="1" applyFill="1" applyAlignment="1">
      <alignment vertical="center" wrapText="1"/>
    </xf>
    <xf numFmtId="0" fontId="6" fillId="2" borderId="1" xfId="0" quotePrefix="1" applyFont="1" applyFill="1" applyBorder="1" applyAlignment="1">
      <alignment vertical="center"/>
    </xf>
    <xf numFmtId="0" fontId="15" fillId="2" borderId="0" xfId="0" applyFont="1" applyFill="1" applyAlignment="1">
      <alignment horizontal="left" vertical="center" wrapText="1"/>
    </xf>
    <xf numFmtId="0" fontId="10" fillId="2" borderId="0" xfId="0" applyFont="1" applyFill="1" applyAlignment="1">
      <alignment horizontal="left" vertical="center"/>
    </xf>
    <xf numFmtId="0" fontId="8" fillId="2" borderId="0" xfId="0" applyFont="1" applyFill="1"/>
    <xf numFmtId="3" fontId="15" fillId="2" borderId="0" xfId="0" applyNumberFormat="1" applyFont="1" applyFill="1" applyAlignment="1">
      <alignment horizontal="right"/>
    </xf>
    <xf numFmtId="0" fontId="19" fillId="2" borderId="0" xfId="0" applyFont="1" applyFill="1" applyAlignment="1">
      <alignment horizontal="left" vertical="top" wrapText="1"/>
    </xf>
    <xf numFmtId="0" fontId="6" fillId="2" borderId="2" xfId="0" quotePrefix="1" applyFont="1" applyFill="1" applyBorder="1" applyAlignment="1">
      <alignment horizontal="left" vertical="center" wrapText="1"/>
    </xf>
    <xf numFmtId="0" fontId="19" fillId="2" borderId="0" xfId="0" applyFont="1" applyFill="1"/>
    <xf numFmtId="0" fontId="19" fillId="2" borderId="0" xfId="0" applyFont="1" applyFill="1" applyAlignment="1">
      <alignment horizontal="left"/>
    </xf>
    <xf numFmtId="0" fontId="10" fillId="2" borderId="0" xfId="0" quotePrefix="1" applyFont="1" applyFill="1" applyAlignment="1">
      <alignment horizontal="left" vertical="center"/>
    </xf>
    <xf numFmtId="0" fontId="10" fillId="2" borderId="1" xfId="0" applyFont="1" applyFill="1" applyBorder="1" applyAlignment="1">
      <alignment horizontal="left" vertical="center" wrapText="1"/>
    </xf>
    <xf numFmtId="0" fontId="20" fillId="2" borderId="0" xfId="0" applyFont="1" applyFill="1" applyAlignment="1">
      <alignment horizontal="left"/>
    </xf>
    <xf numFmtId="0" fontId="6" fillId="3" borderId="1" xfId="0" applyFont="1" applyFill="1" applyBorder="1" applyAlignment="1">
      <alignment wrapText="1"/>
    </xf>
    <xf numFmtId="0" fontId="6" fillId="3" borderId="0" xfId="0" applyFont="1" applyFill="1" applyAlignment="1">
      <alignment horizontal="right"/>
    </xf>
    <xf numFmtId="0" fontId="6" fillId="2" borderId="0" xfId="0" applyFont="1" applyFill="1" applyAlignment="1">
      <alignment horizontal="left"/>
    </xf>
    <xf numFmtId="9" fontId="15" fillId="3" borderId="0" xfId="3" applyFont="1" applyFill="1" applyBorder="1" applyAlignment="1">
      <alignment horizontal="right"/>
    </xf>
    <xf numFmtId="0" fontId="6" fillId="3" borderId="0" xfId="0" applyFont="1" applyFill="1" applyAlignment="1">
      <alignment horizontal="right" vertical="center"/>
    </xf>
    <xf numFmtId="9" fontId="6" fillId="3" borderId="0" xfId="3" applyFont="1" applyFill="1" applyBorder="1" applyAlignment="1">
      <alignment horizontal="right" vertical="center"/>
    </xf>
    <xf numFmtId="167" fontId="6" fillId="3" borderId="0" xfId="0" applyNumberFormat="1" applyFont="1" applyFill="1" applyAlignment="1">
      <alignment horizontal="right" vertical="center"/>
    </xf>
    <xf numFmtId="167" fontId="15" fillId="3" borderId="0" xfId="0" applyNumberFormat="1" applyFont="1" applyFill="1" applyAlignment="1">
      <alignment horizontal="right"/>
    </xf>
    <xf numFmtId="166" fontId="12" fillId="2" borderId="0" xfId="2" applyFont="1" applyFill="1" applyBorder="1" applyAlignment="1">
      <alignment vertical="center"/>
    </xf>
    <xf numFmtId="164" fontId="6" fillId="2" borderId="0" xfId="0" applyNumberFormat="1" applyFont="1" applyFill="1"/>
    <xf numFmtId="0" fontId="12" fillId="2" borderId="3" xfId="0" applyFont="1" applyFill="1" applyBorder="1"/>
    <xf numFmtId="0" fontId="20" fillId="2" borderId="1" xfId="0" applyFont="1" applyFill="1" applyBorder="1" applyAlignment="1">
      <alignment horizontal="right" vertical="top" wrapText="1"/>
    </xf>
    <xf numFmtId="9" fontId="14" fillId="2" borderId="0" xfId="3" applyFont="1" applyFill="1" applyAlignment="1">
      <alignment horizontal="left" vertical="center" wrapText="1"/>
    </xf>
    <xf numFmtId="9" fontId="34" fillId="2" borderId="0" xfId="3" applyFont="1" applyFill="1"/>
    <xf numFmtId="0" fontId="0" fillId="0" borderId="0" xfId="0" applyAlignment="1">
      <alignment vertical="top" wrapText="1"/>
    </xf>
    <xf numFmtId="0" fontId="44" fillId="0" borderId="4" xfId="0" applyFont="1" applyBorder="1" applyAlignment="1">
      <alignment vertical="center" wrapText="1"/>
    </xf>
    <xf numFmtId="0" fontId="0" fillId="0" borderId="4" xfId="0" applyBorder="1" applyAlignment="1">
      <alignment vertical="top" wrapText="1"/>
    </xf>
    <xf numFmtId="0" fontId="45" fillId="0" borderId="0" xfId="0" applyFont="1" applyAlignment="1">
      <alignment wrapText="1"/>
    </xf>
    <xf numFmtId="0" fontId="0" fillId="0" borderId="4" xfId="0" applyBorder="1" applyAlignment="1">
      <alignment vertical="center" wrapText="1"/>
    </xf>
    <xf numFmtId="0" fontId="0" fillId="0" borderId="4" xfId="0" applyBorder="1" applyAlignment="1">
      <alignment horizontal="center" vertical="center" wrapText="1"/>
    </xf>
    <xf numFmtId="49" fontId="0" fillId="0" borderId="4" xfId="0" applyNumberFormat="1" applyBorder="1" applyAlignment="1">
      <alignment vertical="center" wrapText="1"/>
    </xf>
    <xf numFmtId="0" fontId="0" fillId="0" borderId="0" xfId="0" applyAlignment="1">
      <alignment horizontal="left" vertical="center" wrapText="1"/>
    </xf>
    <xf numFmtId="0" fontId="0" fillId="6" borderId="4" xfId="0" applyFill="1" applyBorder="1" applyAlignment="1">
      <alignment vertical="center" wrapText="1"/>
    </xf>
    <xf numFmtId="0" fontId="0" fillId="0" borderId="4" xfId="0" applyBorder="1" applyAlignment="1">
      <alignment horizontal="left" vertical="center" wrapText="1"/>
    </xf>
    <xf numFmtId="0" fontId="38" fillId="0" borderId="4" xfId="0" applyFont="1" applyBorder="1" applyAlignment="1">
      <alignment horizontal="left" vertical="center" wrapText="1"/>
    </xf>
    <xf numFmtId="0" fontId="0" fillId="0" borderId="4" xfId="0" applyBorder="1" applyAlignment="1">
      <alignment wrapText="1"/>
    </xf>
    <xf numFmtId="0" fontId="38" fillId="0" borderId="4" xfId="0" applyFont="1" applyBorder="1" applyAlignment="1">
      <alignment vertical="center" wrapText="1"/>
    </xf>
    <xf numFmtId="17" fontId="0" fillId="0" borderId="4" xfId="0" quotePrefix="1" applyNumberFormat="1" applyBorder="1" applyAlignment="1">
      <alignment vertical="center" wrapText="1"/>
    </xf>
    <xf numFmtId="9" fontId="6" fillId="3" borderId="1" xfId="0" applyNumberFormat="1" applyFont="1" applyFill="1" applyBorder="1" applyAlignment="1">
      <alignment horizontal="right" vertical="center"/>
    </xf>
    <xf numFmtId="0" fontId="0" fillId="7" borderId="4" xfId="0" applyFill="1" applyBorder="1" applyAlignment="1">
      <alignment vertical="center" wrapText="1"/>
    </xf>
    <xf numFmtId="0" fontId="11" fillId="7" borderId="5" xfId="1" applyFill="1" applyBorder="1" applyAlignment="1" applyProtection="1">
      <alignment vertical="center" wrapText="1"/>
    </xf>
    <xf numFmtId="0" fontId="11" fillId="7" borderId="4" xfId="1" applyFill="1" applyBorder="1" applyAlignment="1">
      <alignment vertical="center" wrapText="1"/>
    </xf>
    <xf numFmtId="0" fontId="43" fillId="5" borderId="4" xfId="0" applyFont="1" applyFill="1" applyBorder="1" applyAlignment="1">
      <alignment vertical="center" wrapText="1"/>
    </xf>
    <xf numFmtId="0" fontId="0" fillId="0" borderId="0" xfId="0" applyAlignment="1">
      <alignment vertical="center" wrapText="1"/>
    </xf>
    <xf numFmtId="10" fontId="6" fillId="3" borderId="1" xfId="0" applyNumberFormat="1" applyFont="1" applyFill="1" applyBorder="1" applyAlignment="1">
      <alignment horizontal="right" vertical="center"/>
    </xf>
    <xf numFmtId="171" fontId="15" fillId="3" borderId="0" xfId="0" applyNumberFormat="1" applyFont="1" applyFill="1" applyAlignment="1">
      <alignment horizontal="right"/>
    </xf>
    <xf numFmtId="9" fontId="12" fillId="2" borderId="0" xfId="0" applyNumberFormat="1" applyFont="1" applyFill="1"/>
    <xf numFmtId="9" fontId="12" fillId="2" borderId="0" xfId="3" applyFont="1" applyFill="1"/>
    <xf numFmtId="0" fontId="6" fillId="2" borderId="0" xfId="0" quotePrefix="1" applyFont="1" applyFill="1" applyAlignment="1">
      <alignment horizontal="left" vertical="center" wrapText="1"/>
    </xf>
    <xf numFmtId="168" fontId="0" fillId="2" borderId="0" xfId="0" applyNumberFormat="1" applyFill="1"/>
    <xf numFmtId="0" fontId="6" fillId="2" borderId="1" xfId="3" applyNumberFormat="1" applyFont="1" applyFill="1" applyBorder="1" applyAlignment="1">
      <alignment horizontal="right" vertical="center"/>
    </xf>
    <xf numFmtId="166" fontId="15" fillId="3" borderId="0" xfId="2" applyFont="1" applyFill="1" applyBorder="1" applyAlignment="1">
      <alignment horizontal="right"/>
    </xf>
    <xf numFmtId="166" fontId="6" fillId="3" borderId="0" xfId="2" applyFont="1" applyFill="1" applyBorder="1" applyAlignment="1">
      <alignment horizontal="right"/>
    </xf>
    <xf numFmtId="165" fontId="48" fillId="2" borderId="0" xfId="5" applyFont="1" applyFill="1"/>
    <xf numFmtId="172" fontId="6" fillId="2" borderId="0" xfId="0" applyNumberFormat="1" applyFont="1" applyFill="1" applyAlignment="1">
      <alignment horizontal="left" vertical="center"/>
    </xf>
    <xf numFmtId="0" fontId="15" fillId="2" borderId="1" xfId="0" applyFont="1" applyFill="1" applyBorder="1" applyAlignment="1">
      <alignment horizontal="left" vertical="center"/>
    </xf>
    <xf numFmtId="0" fontId="29" fillId="2" borderId="1" xfId="0" applyFont="1" applyFill="1" applyBorder="1" applyAlignment="1">
      <alignment horizontal="center" wrapText="1"/>
    </xf>
    <xf numFmtId="0" fontId="12" fillId="2" borderId="0" xfId="0" applyFont="1" applyFill="1" applyAlignment="1">
      <alignment horizontal="left"/>
    </xf>
    <xf numFmtId="0" fontId="6" fillId="3" borderId="0" xfId="0" applyFont="1" applyFill="1" applyAlignment="1">
      <alignment horizontal="left"/>
    </xf>
    <xf numFmtId="0" fontId="9" fillId="2" borderId="0" xfId="0" applyFont="1" applyFill="1" applyAlignment="1">
      <alignment horizontal="left"/>
    </xf>
    <xf numFmtId="0" fontId="0" fillId="2" borderId="0" xfId="0" applyFill="1" applyAlignment="1">
      <alignment horizontal="left"/>
    </xf>
    <xf numFmtId="0" fontId="39" fillId="0" borderId="4" xfId="0" applyFont="1" applyBorder="1" applyAlignment="1">
      <alignment vertical="center" wrapText="1"/>
    </xf>
    <xf numFmtId="173" fontId="6" fillId="2" borderId="1" xfId="2" applyNumberFormat="1" applyFont="1" applyFill="1" applyBorder="1" applyAlignment="1">
      <alignment horizontal="right"/>
    </xf>
    <xf numFmtId="166" fontId="6" fillId="2" borderId="0" xfId="2" applyFont="1" applyFill="1" applyBorder="1" applyAlignment="1">
      <alignment horizontal="right"/>
    </xf>
    <xf numFmtId="166" fontId="12" fillId="2" borderId="0" xfId="0" applyNumberFormat="1" applyFont="1" applyFill="1"/>
    <xf numFmtId="170" fontId="6" fillId="2" borderId="1" xfId="3" applyNumberFormat="1" applyFont="1" applyFill="1" applyBorder="1" applyAlignment="1">
      <alignment horizontal="right" vertical="center"/>
    </xf>
    <xf numFmtId="0" fontId="15" fillId="2" borderId="2" xfId="0" applyFont="1" applyFill="1" applyBorder="1" applyAlignment="1">
      <alignment horizontal="left" vertical="center"/>
    </xf>
    <xf numFmtId="166" fontId="12" fillId="2" borderId="3" xfId="2" applyFont="1" applyFill="1" applyBorder="1" applyAlignment="1">
      <alignment vertical="center"/>
    </xf>
    <xf numFmtId="171" fontId="6" fillId="2" borderId="1" xfId="0" applyNumberFormat="1" applyFont="1" applyFill="1" applyBorder="1" applyAlignment="1">
      <alignment horizontal="right"/>
    </xf>
    <xf numFmtId="171" fontId="6" fillId="2" borderId="1" xfId="2" applyNumberFormat="1" applyFont="1" applyFill="1" applyBorder="1" applyAlignment="1">
      <alignment horizontal="right"/>
    </xf>
    <xf numFmtId="0" fontId="6" fillId="2" borderId="0" xfId="0" applyFont="1" applyFill="1" applyAlignment="1">
      <alignment horizontal="left" vertical="top" wrapText="1"/>
    </xf>
    <xf numFmtId="0" fontId="10" fillId="2" borderId="0" xfId="0" applyFont="1" applyFill="1" applyAlignment="1">
      <alignment horizontal="left" vertical="center" wrapText="1"/>
    </xf>
    <xf numFmtId="173" fontId="6" fillId="2" borderId="1" xfId="2" applyNumberFormat="1" applyFont="1" applyFill="1" applyBorder="1" applyAlignment="1">
      <alignment horizontal="right" vertical="center"/>
    </xf>
    <xf numFmtId="173" fontId="15" fillId="2" borderId="1" xfId="2" applyNumberFormat="1" applyFont="1" applyFill="1" applyBorder="1" applyAlignment="1">
      <alignment horizontal="right" vertical="center"/>
    </xf>
    <xf numFmtId="171" fontId="6" fillId="2" borderId="0" xfId="0" applyNumberFormat="1" applyFont="1" applyFill="1" applyAlignment="1">
      <alignment horizontal="right"/>
    </xf>
    <xf numFmtId="0" fontId="9" fillId="2" borderId="0" xfId="0" applyFont="1" applyFill="1" applyAlignment="1">
      <alignment vertical="center"/>
    </xf>
    <xf numFmtId="9" fontId="15" fillId="2" borderId="0" xfId="3" applyFont="1" applyFill="1" applyBorder="1" applyAlignment="1">
      <alignment horizontal="right" vertical="center"/>
    </xf>
    <xf numFmtId="9" fontId="6" fillId="2" borderId="0" xfId="3" applyFont="1" applyFill="1" applyBorder="1" applyAlignment="1">
      <alignment horizontal="right" vertical="center"/>
    </xf>
    <xf numFmtId="0" fontId="15" fillId="2" borderId="3" xfId="0" applyFont="1" applyFill="1" applyBorder="1" applyAlignment="1">
      <alignment horizontal="left" vertical="center" wrapText="1"/>
    </xf>
    <xf numFmtId="43" fontId="15" fillId="3" borderId="0" xfId="2" applyNumberFormat="1" applyFont="1" applyFill="1" applyBorder="1" applyAlignment="1">
      <alignment horizontal="right"/>
    </xf>
    <xf numFmtId="43" fontId="6" fillId="2" borderId="0" xfId="2" applyNumberFormat="1" applyFont="1" applyFill="1" applyBorder="1" applyAlignment="1">
      <alignment horizontal="right"/>
    </xf>
    <xf numFmtId="168" fontId="15" fillId="3" borderId="0" xfId="2" applyNumberFormat="1" applyFont="1" applyFill="1" applyBorder="1" applyAlignment="1">
      <alignment horizontal="right"/>
    </xf>
    <xf numFmtId="168" fontId="6" fillId="2" borderId="0" xfId="2" applyNumberFormat="1" applyFont="1" applyFill="1" applyBorder="1" applyAlignment="1">
      <alignment horizontal="right"/>
    </xf>
    <xf numFmtId="169" fontId="6" fillId="2" borderId="0" xfId="2" applyNumberFormat="1" applyFont="1" applyFill="1" applyBorder="1" applyAlignment="1">
      <alignment horizontal="right"/>
    </xf>
    <xf numFmtId="9" fontId="1" fillId="2" borderId="0" xfId="3" applyFont="1" applyFill="1"/>
    <xf numFmtId="0" fontId="20" fillId="2" borderId="0" xfId="0" applyFont="1" applyFill="1" applyAlignment="1">
      <alignment vertical="center" wrapText="1"/>
    </xf>
    <xf numFmtId="0" fontId="20" fillId="2" borderId="0" xfId="0" applyFont="1" applyFill="1" applyAlignment="1">
      <alignment horizontal="right" wrapText="1"/>
    </xf>
    <xf numFmtId="0" fontId="6" fillId="2" borderId="0" xfId="0" applyFont="1" applyFill="1" applyAlignment="1">
      <alignment vertical="center"/>
    </xf>
    <xf numFmtId="0" fontId="49" fillId="2" borderId="0" xfId="0" applyFont="1" applyFill="1" applyAlignment="1">
      <alignment vertical="center" wrapText="1"/>
    </xf>
    <xf numFmtId="0" fontId="49" fillId="2" borderId="0" xfId="0" applyFont="1" applyFill="1" applyAlignment="1">
      <alignment horizontal="right" vertical="center" wrapText="1"/>
    </xf>
    <xf numFmtId="3" fontId="10" fillId="3" borderId="0" xfId="0" quotePrefix="1" applyNumberFormat="1" applyFont="1" applyFill="1" applyAlignment="1">
      <alignment horizontal="right" wrapText="1"/>
    </xf>
    <xf numFmtId="0" fontId="10" fillId="2" borderId="0" xfId="0" quotePrefix="1" applyFont="1" applyFill="1" applyAlignment="1">
      <alignment horizontal="right" wrapText="1"/>
    </xf>
    <xf numFmtId="0" fontId="4" fillId="2" borderId="0" xfId="0" applyFont="1" applyFill="1" applyAlignment="1">
      <alignment horizontal="left"/>
    </xf>
    <xf numFmtId="0" fontId="50" fillId="2" borderId="0" xfId="0" applyFont="1" applyFill="1" applyAlignment="1">
      <alignment horizontal="left"/>
    </xf>
    <xf numFmtId="0" fontId="53" fillId="2" borderId="0" xfId="1" applyFont="1" applyFill="1"/>
    <xf numFmtId="0" fontId="54" fillId="2" borderId="0" xfId="1" applyFont="1" applyFill="1"/>
    <xf numFmtId="169" fontId="9" fillId="2" borderId="0" xfId="0" applyNumberFormat="1" applyFont="1" applyFill="1"/>
    <xf numFmtId="0" fontId="15" fillId="2" borderId="1" xfId="0" applyFont="1" applyFill="1" applyBorder="1" applyAlignment="1">
      <alignment horizontal="left" vertical="center" wrapText="1"/>
    </xf>
    <xf numFmtId="169" fontId="55" fillId="2" borderId="0" xfId="0" applyNumberFormat="1" applyFont="1" applyFill="1"/>
    <xf numFmtId="169" fontId="0" fillId="2" borderId="0" xfId="0" applyNumberFormat="1" applyFill="1"/>
    <xf numFmtId="0" fontId="29" fillId="2" borderId="1" xfId="0" applyFont="1" applyFill="1" applyBorder="1" applyAlignment="1">
      <alignment horizontal="left" vertical="center" wrapText="1"/>
    </xf>
    <xf numFmtId="0" fontId="29" fillId="2" borderId="0" xfId="0" applyFont="1" applyFill="1" applyAlignment="1">
      <alignment horizontal="center" wrapText="1"/>
    </xf>
    <xf numFmtId="0" fontId="12" fillId="2" borderId="0" xfId="0" applyFont="1" applyFill="1" applyAlignment="1">
      <alignment horizontal="right"/>
    </xf>
    <xf numFmtId="0" fontId="23" fillId="2" borderId="0" xfId="0" applyFont="1" applyFill="1" applyAlignment="1">
      <alignment horizontal="right"/>
    </xf>
    <xf numFmtId="0" fontId="22" fillId="2" borderId="1" xfId="0" applyFont="1" applyFill="1" applyBorder="1" applyAlignment="1">
      <alignment horizontal="right" vertical="center" wrapText="1"/>
    </xf>
    <xf numFmtId="0" fontId="6" fillId="2" borderId="1" xfId="0" applyFont="1" applyFill="1" applyBorder="1" applyAlignment="1">
      <alignment horizontal="right" vertical="center"/>
    </xf>
    <xf numFmtId="0" fontId="12" fillId="2" borderId="0" xfId="0" applyFont="1" applyFill="1" applyAlignment="1">
      <alignment horizontal="left" vertical="center"/>
    </xf>
    <xf numFmtId="0" fontId="0" fillId="2" borderId="0" xfId="0" applyFill="1" applyAlignment="1">
      <alignment horizontal="left" vertical="center"/>
    </xf>
    <xf numFmtId="0" fontId="55" fillId="2" borderId="0" xfId="0" applyFont="1" applyFill="1"/>
    <xf numFmtId="0" fontId="57" fillId="2" borderId="0" xfId="0" applyFont="1" applyFill="1"/>
    <xf numFmtId="0" fontId="59" fillId="2" borderId="0" xfId="0" applyFont="1" applyFill="1" applyAlignment="1">
      <alignment horizontal="left"/>
    </xf>
    <xf numFmtId="0" fontId="60" fillId="2" borderId="0" xfId="0" applyFont="1" applyFill="1"/>
    <xf numFmtId="0" fontId="61" fillId="2" borderId="0" xfId="0" applyFont="1" applyFill="1"/>
    <xf numFmtId="164" fontId="12" fillId="2" borderId="0" xfId="0" applyNumberFormat="1" applyFont="1" applyFill="1"/>
    <xf numFmtId="3" fontId="12" fillId="2" borderId="0" xfId="0" applyNumberFormat="1" applyFont="1" applyFill="1"/>
    <xf numFmtId="0" fontId="22" fillId="0" borderId="1" xfId="0" applyFont="1" applyBorder="1" applyAlignment="1">
      <alignment horizontal="right" wrapText="1"/>
    </xf>
    <xf numFmtId="9" fontId="6" fillId="0" borderId="1" xfId="3" applyFont="1" applyFill="1" applyBorder="1" applyAlignment="1">
      <alignment horizontal="right" vertical="center"/>
    </xf>
    <xf numFmtId="0" fontId="6" fillId="0" borderId="1" xfId="3" applyNumberFormat="1" applyFont="1" applyFill="1" applyBorder="1" applyAlignment="1">
      <alignment horizontal="right" vertical="center"/>
    </xf>
    <xf numFmtId="0" fontId="20" fillId="2" borderId="0" xfId="0" applyFont="1" applyFill="1" applyAlignment="1">
      <alignment vertical="center"/>
    </xf>
    <xf numFmtId="0" fontId="6" fillId="0" borderId="2" xfId="0" applyFont="1" applyBorder="1" applyAlignment="1">
      <alignment vertical="center"/>
    </xf>
    <xf numFmtId="8" fontId="6" fillId="2" borderId="0" xfId="0" applyNumberFormat="1" applyFont="1" applyFill="1" applyAlignment="1">
      <alignment horizontal="right"/>
    </xf>
    <xf numFmtId="0" fontId="63" fillId="2" borderId="1" xfId="0" quotePrefix="1" applyFont="1" applyFill="1" applyBorder="1" applyAlignment="1">
      <alignment horizontal="left" vertical="center"/>
    </xf>
    <xf numFmtId="0" fontId="63" fillId="2" borderId="1" xfId="0" applyFont="1" applyFill="1" applyBorder="1" applyAlignment="1">
      <alignment horizontal="left" vertical="center"/>
    </xf>
    <xf numFmtId="166" fontId="6" fillId="3" borderId="0" xfId="2" applyFont="1" applyFill="1" applyBorder="1" applyAlignment="1"/>
    <xf numFmtId="43" fontId="9" fillId="2" borderId="0" xfId="0" applyNumberFormat="1" applyFont="1" applyFill="1"/>
    <xf numFmtId="166" fontId="34" fillId="2" borderId="0" xfId="2" applyFont="1" applyFill="1"/>
    <xf numFmtId="10" fontId="6" fillId="2" borderId="1" xfId="3" applyNumberFormat="1" applyFont="1" applyFill="1" applyBorder="1" applyAlignment="1">
      <alignment horizontal="right" vertical="center"/>
    </xf>
    <xf numFmtId="0" fontId="6" fillId="0" borderId="1" xfId="0" applyFont="1" applyBorder="1" applyAlignment="1">
      <alignment horizontal="right" vertical="center" wrapText="1"/>
    </xf>
    <xf numFmtId="0" fontId="15" fillId="0" borderId="1" xfId="0" applyFont="1" applyBorder="1" applyAlignment="1">
      <alignment horizontal="right" vertical="center" wrapText="1"/>
    </xf>
    <xf numFmtId="0" fontId="6" fillId="0" borderId="2" xfId="0" applyFont="1" applyBorder="1" applyAlignment="1">
      <alignment horizontal="right" vertical="center" wrapText="1"/>
    </xf>
    <xf numFmtId="6" fontId="6" fillId="0" borderId="1" xfId="0" applyNumberFormat="1" applyFont="1" applyBorder="1" applyAlignment="1">
      <alignment horizontal="right" vertical="center" wrapText="1"/>
    </xf>
    <xf numFmtId="0" fontId="15" fillId="0" borderId="2" xfId="0" applyFont="1" applyBorder="1" applyAlignment="1">
      <alignment vertical="center"/>
    </xf>
    <xf numFmtId="0" fontId="20" fillId="0" borderId="1" xfId="0" applyFont="1" applyBorder="1" applyAlignment="1">
      <alignment wrapText="1"/>
    </xf>
    <xf numFmtId="0" fontId="15" fillId="2" borderId="1" xfId="0" applyFont="1" applyFill="1" applyBorder="1" applyAlignment="1">
      <alignment horizontal="right" vertical="center"/>
    </xf>
    <xf numFmtId="169" fontId="6" fillId="2" borderId="1" xfId="0" applyNumberFormat="1" applyFont="1" applyFill="1" applyBorder="1" applyAlignment="1">
      <alignment horizontal="left" vertical="center"/>
    </xf>
    <xf numFmtId="171" fontId="6" fillId="2" borderId="1" xfId="0" applyNumberFormat="1" applyFont="1" applyFill="1" applyBorder="1" applyAlignment="1">
      <alignment horizontal="right" vertical="center"/>
    </xf>
    <xf numFmtId="171" fontId="15" fillId="2" borderId="1" xfId="0" applyNumberFormat="1" applyFont="1" applyFill="1" applyBorder="1" applyAlignment="1">
      <alignment horizontal="right" vertical="center"/>
    </xf>
    <xf numFmtId="173" fontId="15" fillId="2" borderId="1" xfId="0" applyNumberFormat="1" applyFont="1" applyFill="1" applyBorder="1" applyAlignment="1">
      <alignment horizontal="right" vertical="center"/>
    </xf>
    <xf numFmtId="169" fontId="6" fillId="2" borderId="1" xfId="2" applyNumberFormat="1" applyFont="1" applyFill="1" applyBorder="1" applyAlignment="1">
      <alignment horizontal="right" vertical="center"/>
    </xf>
    <xf numFmtId="169" fontId="15" fillId="2" borderId="1" xfId="2" applyNumberFormat="1" applyFont="1" applyFill="1" applyBorder="1" applyAlignment="1">
      <alignment horizontal="right" vertical="center"/>
    </xf>
    <xf numFmtId="3" fontId="6" fillId="2" borderId="1" xfId="0" applyNumberFormat="1" applyFont="1" applyFill="1" applyBorder="1" applyAlignment="1">
      <alignment vertical="center"/>
    </xf>
    <xf numFmtId="167" fontId="15" fillId="3" borderId="1" xfId="0" applyNumberFormat="1" applyFont="1" applyFill="1" applyBorder="1" applyAlignment="1">
      <alignment horizontal="right" vertical="center"/>
    </xf>
    <xf numFmtId="10" fontId="6" fillId="2" borderId="1" xfId="0" applyNumberFormat="1" applyFont="1" applyFill="1" applyBorder="1" applyAlignment="1">
      <alignment horizontal="right" vertical="center"/>
    </xf>
    <xf numFmtId="173" fontId="6" fillId="2" borderId="1" xfId="0" applyNumberFormat="1" applyFont="1" applyFill="1" applyBorder="1" applyAlignment="1">
      <alignment horizontal="right" vertical="center"/>
    </xf>
    <xf numFmtId="171" fontId="48" fillId="2" borderId="1" xfId="0" applyNumberFormat="1" applyFont="1" applyFill="1" applyBorder="1" applyAlignment="1">
      <alignment horizontal="right" vertical="center"/>
    </xf>
    <xf numFmtId="167" fontId="15" fillId="2" borderId="1" xfId="0" applyNumberFormat="1" applyFont="1" applyFill="1" applyBorder="1" applyAlignment="1">
      <alignment horizontal="right" vertical="center"/>
    </xf>
    <xf numFmtId="173" fontId="63" fillId="2" borderId="1" xfId="2" applyNumberFormat="1" applyFont="1" applyFill="1" applyBorder="1" applyAlignment="1">
      <alignment horizontal="right" vertical="center"/>
    </xf>
    <xf numFmtId="166" fontId="15" fillId="2" borderId="1" xfId="2" applyFont="1" applyFill="1" applyBorder="1" applyAlignment="1">
      <alignment horizontal="right" vertical="center"/>
    </xf>
    <xf numFmtId="0" fontId="10" fillId="2" borderId="0" xfId="0" applyFont="1" applyFill="1" applyAlignment="1">
      <alignment horizontal="left" vertical="top"/>
    </xf>
    <xf numFmtId="0" fontId="10" fillId="2" borderId="0" xfId="0" applyFont="1" applyFill="1" applyAlignment="1">
      <alignment horizontal="left" vertical="top" wrapText="1"/>
    </xf>
    <xf numFmtId="0" fontId="10" fillId="2" borderId="0" xfId="0" quotePrefix="1" applyFont="1" applyFill="1" applyAlignment="1">
      <alignment horizontal="left" vertical="top" wrapText="1"/>
    </xf>
    <xf numFmtId="0" fontId="14" fillId="2" borderId="3" xfId="0" applyFont="1" applyFill="1" applyBorder="1" applyAlignment="1">
      <alignment horizontal="left" wrapText="1"/>
    </xf>
    <xf numFmtId="169" fontId="15" fillId="2" borderId="2" xfId="2" applyNumberFormat="1" applyFont="1" applyFill="1" applyBorder="1" applyAlignment="1">
      <alignment horizontal="right"/>
    </xf>
    <xf numFmtId="0" fontId="6" fillId="3" borderId="1" xfId="0" applyFont="1" applyFill="1" applyBorder="1" applyAlignment="1">
      <alignment horizontal="left" vertical="center"/>
    </xf>
    <xf numFmtId="167" fontId="6" fillId="2" borderId="1" xfId="0" applyNumberFormat="1" applyFont="1" applyFill="1" applyBorder="1" applyAlignment="1">
      <alignment horizontal="right" vertical="center"/>
    </xf>
    <xf numFmtId="168" fontId="6" fillId="3" borderId="2" xfId="2" applyNumberFormat="1" applyFont="1" applyFill="1" applyBorder="1" applyAlignment="1">
      <alignment horizontal="right" vertical="center"/>
    </xf>
    <xf numFmtId="168" fontId="6" fillId="0" borderId="1" xfId="2" applyNumberFormat="1" applyFont="1" applyFill="1" applyBorder="1" applyAlignment="1">
      <alignment horizontal="right" vertical="center"/>
    </xf>
    <xf numFmtId="168" fontId="6" fillId="3" borderId="1" xfId="2" applyNumberFormat="1" applyFont="1" applyFill="1" applyBorder="1" applyAlignment="1">
      <alignment horizontal="right" vertical="center"/>
    </xf>
    <xf numFmtId="174" fontId="6" fillId="3" borderId="1" xfId="2" applyNumberFormat="1" applyFont="1" applyFill="1" applyBorder="1" applyAlignment="1">
      <alignment horizontal="right" vertical="center"/>
    </xf>
    <xf numFmtId="175" fontId="6" fillId="3" borderId="1" xfId="2" applyNumberFormat="1" applyFont="1" applyFill="1" applyBorder="1" applyAlignment="1">
      <alignment horizontal="right" vertical="center"/>
    </xf>
    <xf numFmtId="9" fontId="15" fillId="3" borderId="1" xfId="0" applyNumberFormat="1" applyFont="1" applyFill="1" applyBorder="1" applyAlignment="1">
      <alignment horizontal="right" vertical="center"/>
    </xf>
    <xf numFmtId="0" fontId="6" fillId="3" borderId="2" xfId="0" applyFont="1" applyFill="1" applyBorder="1" applyAlignment="1">
      <alignment horizontal="left" vertical="center"/>
    </xf>
    <xf numFmtId="9" fontId="6" fillId="3" borderId="2" xfId="0" applyNumberFormat="1" applyFont="1" applyFill="1" applyBorder="1" applyAlignment="1">
      <alignment horizontal="right" vertical="center"/>
    </xf>
    <xf numFmtId="9" fontId="6" fillId="2" borderId="2" xfId="3" applyFont="1" applyFill="1" applyBorder="1" applyAlignment="1">
      <alignment horizontal="right" vertical="center"/>
    </xf>
    <xf numFmtId="9" fontId="6" fillId="2" borderId="2" xfId="0" applyNumberFormat="1" applyFont="1" applyFill="1" applyBorder="1" applyAlignment="1">
      <alignment horizontal="right" vertical="center"/>
    </xf>
    <xf numFmtId="0" fontId="15" fillId="3" borderId="2" xfId="0" applyFont="1" applyFill="1" applyBorder="1" applyAlignment="1">
      <alignment horizontal="right" vertical="center"/>
    </xf>
    <xf numFmtId="0" fontId="6" fillId="3" borderId="2" xfId="0" applyFont="1" applyFill="1" applyBorder="1" applyAlignment="1">
      <alignment horizontal="right" vertical="center"/>
    </xf>
    <xf numFmtId="3" fontId="15" fillId="3" borderId="2" xfId="0" applyNumberFormat="1" applyFont="1" applyFill="1" applyBorder="1" applyAlignment="1">
      <alignment horizontal="right" vertical="center"/>
    </xf>
    <xf numFmtId="3" fontId="6" fillId="3" borderId="2" xfId="0" applyNumberFormat="1" applyFont="1" applyFill="1" applyBorder="1" applyAlignment="1">
      <alignment horizontal="right" vertical="center"/>
    </xf>
    <xf numFmtId="3" fontId="6" fillId="2" borderId="2" xfId="0" applyNumberFormat="1" applyFont="1" applyFill="1" applyBorder="1" applyAlignment="1">
      <alignment horizontal="right" vertical="center"/>
    </xf>
    <xf numFmtId="3" fontId="15" fillId="2" borderId="2" xfId="0" applyNumberFormat="1" applyFont="1" applyFill="1" applyBorder="1" applyAlignment="1">
      <alignment horizontal="right" vertical="center"/>
    </xf>
    <xf numFmtId="0" fontId="15" fillId="3" borderId="2" xfId="0" applyFont="1" applyFill="1" applyBorder="1" applyAlignment="1">
      <alignment horizontal="right" vertical="center" wrapText="1"/>
    </xf>
    <xf numFmtId="0" fontId="6" fillId="2" borderId="1" xfId="0" quotePrefix="1" applyFont="1" applyFill="1" applyBorder="1" applyAlignment="1">
      <alignment horizontal="left" vertical="center" wrapText="1"/>
    </xf>
    <xf numFmtId="0" fontId="6" fillId="2" borderId="1" xfId="0" applyFont="1" applyFill="1" applyBorder="1" applyAlignment="1">
      <alignment vertical="center"/>
    </xf>
    <xf numFmtId="0" fontId="58" fillId="2" borderId="1" xfId="0" applyFont="1" applyFill="1" applyBorder="1" applyAlignment="1">
      <alignment horizontal="right" vertical="center"/>
    </xf>
    <xf numFmtId="3" fontId="10" fillId="3" borderId="2" xfId="0" quotePrefix="1" applyNumberFormat="1" applyFont="1" applyFill="1" applyBorder="1" applyAlignment="1">
      <alignment horizontal="right" vertical="center" wrapText="1"/>
    </xf>
    <xf numFmtId="0" fontId="10" fillId="2" borderId="2" xfId="0" quotePrefix="1" applyFont="1" applyFill="1" applyBorder="1" applyAlignment="1">
      <alignment horizontal="right" vertical="center" wrapText="1"/>
    </xf>
    <xf numFmtId="0" fontId="6" fillId="3" borderId="1" xfId="3" applyNumberFormat="1" applyFont="1" applyFill="1" applyBorder="1" applyAlignment="1">
      <alignment horizontal="right" vertical="center"/>
    </xf>
    <xf numFmtId="169" fontId="6" fillId="0" borderId="1" xfId="2" applyNumberFormat="1" applyFont="1" applyFill="1" applyBorder="1" applyAlignment="1">
      <alignment horizontal="right" vertical="center"/>
    </xf>
    <xf numFmtId="169" fontId="6" fillId="3" borderId="2" xfId="2" applyNumberFormat="1" applyFont="1" applyFill="1" applyBorder="1" applyAlignment="1">
      <alignment horizontal="right" vertical="center"/>
    </xf>
    <xf numFmtId="166" fontId="6" fillId="2" borderId="1" xfId="2" applyFont="1" applyFill="1" applyBorder="1" applyAlignment="1">
      <alignment horizontal="right" vertical="center"/>
    </xf>
    <xf numFmtId="166" fontId="15" fillId="0" borderId="2" xfId="2" applyFont="1" applyFill="1" applyBorder="1" applyAlignment="1">
      <alignment horizontal="right" vertical="center"/>
    </xf>
    <xf numFmtId="166" fontId="15" fillId="3" borderId="2" xfId="2" applyFont="1" applyFill="1" applyBorder="1" applyAlignment="1">
      <alignment horizontal="right" vertical="center"/>
    </xf>
    <xf numFmtId="169" fontId="63" fillId="3" borderId="1" xfId="2" applyNumberFormat="1" applyFont="1" applyFill="1" applyBorder="1" applyAlignment="1">
      <alignment horizontal="right" vertical="center"/>
    </xf>
    <xf numFmtId="173" fontId="6" fillId="3" borderId="1" xfId="2" applyNumberFormat="1" applyFont="1" applyFill="1" applyBorder="1" applyAlignment="1">
      <alignment horizontal="right" vertical="center"/>
    </xf>
    <xf numFmtId="1" fontId="6" fillId="3" borderId="2" xfId="2" applyNumberFormat="1" applyFont="1" applyFill="1" applyBorder="1" applyAlignment="1">
      <alignment horizontal="right" vertical="center"/>
    </xf>
    <xf numFmtId="1" fontId="6" fillId="2" borderId="1" xfId="2" applyNumberFormat="1" applyFont="1" applyFill="1" applyBorder="1" applyAlignment="1">
      <alignment horizontal="right" vertical="center"/>
    </xf>
    <xf numFmtId="1" fontId="6" fillId="2" borderId="2" xfId="2" applyNumberFormat="1" applyFont="1" applyFill="1" applyBorder="1" applyAlignment="1">
      <alignment horizontal="right" vertical="center"/>
    </xf>
    <xf numFmtId="0" fontId="6" fillId="3" borderId="3" xfId="0" applyFont="1" applyFill="1" applyBorder="1" applyAlignment="1">
      <alignment horizontal="right" vertical="center"/>
    </xf>
    <xf numFmtId="1" fontId="15" fillId="3" borderId="3" xfId="2" applyNumberFormat="1" applyFont="1" applyFill="1" applyBorder="1" applyAlignment="1">
      <alignment horizontal="right" vertical="center"/>
    </xf>
    <xf numFmtId="3" fontId="15" fillId="3" borderId="3" xfId="0" applyNumberFormat="1" applyFont="1" applyFill="1" applyBorder="1" applyAlignment="1">
      <alignment horizontal="right" vertical="center"/>
    </xf>
    <xf numFmtId="173" fontId="15" fillId="3" borderId="3" xfId="2" applyNumberFormat="1" applyFont="1" applyFill="1" applyBorder="1" applyAlignment="1">
      <alignment horizontal="right" vertical="center"/>
    </xf>
    <xf numFmtId="173" fontId="15" fillId="2" borderId="3" xfId="2" applyNumberFormat="1" applyFont="1" applyFill="1" applyBorder="1" applyAlignment="1">
      <alignment horizontal="right" vertical="center"/>
    </xf>
    <xf numFmtId="0" fontId="15" fillId="2" borderId="1" xfId="0" applyFont="1" applyFill="1" applyBorder="1" applyAlignment="1">
      <alignment horizontal="right" vertical="center" wrapText="1"/>
    </xf>
    <xf numFmtId="0" fontId="66" fillId="0" borderId="0" xfId="0" applyFont="1" applyAlignment="1">
      <alignment vertical="center"/>
    </xf>
    <xf numFmtId="0" fontId="15" fillId="2" borderId="0" xfId="0" applyFont="1" applyFill="1" applyAlignment="1">
      <alignment horizontal="right"/>
    </xf>
    <xf numFmtId="0" fontId="0" fillId="2" borderId="0" xfId="0" applyFill="1" applyAlignment="1">
      <alignment horizontal="right" vertical="center"/>
    </xf>
    <xf numFmtId="0" fontId="0" fillId="2" borderId="0" xfId="0" applyFill="1" applyAlignment="1">
      <alignment vertical="center"/>
    </xf>
    <xf numFmtId="0" fontId="34" fillId="2" borderId="0" xfId="0" applyFont="1" applyFill="1" applyAlignment="1">
      <alignment vertical="center"/>
    </xf>
    <xf numFmtId="9" fontId="34" fillId="2" borderId="0" xfId="3" applyFont="1" applyFill="1" applyAlignment="1">
      <alignment vertical="center"/>
    </xf>
    <xf numFmtId="2" fontId="15" fillId="3" borderId="2" xfId="0" applyNumberFormat="1" applyFont="1" applyFill="1" applyBorder="1" applyAlignment="1">
      <alignment horizontal="right" vertical="center"/>
    </xf>
    <xf numFmtId="0" fontId="15" fillId="2" borderId="2" xfId="0" applyFont="1" applyFill="1" applyBorder="1" applyAlignment="1">
      <alignment vertical="center" wrapText="1"/>
    </xf>
    <xf numFmtId="0" fontId="15" fillId="2" borderId="1" xfId="0" applyFont="1" applyFill="1" applyBorder="1" applyAlignment="1">
      <alignment vertical="center"/>
    </xf>
    <xf numFmtId="0" fontId="6" fillId="3" borderId="1" xfId="0" applyFont="1" applyFill="1" applyBorder="1" applyAlignment="1">
      <alignment vertical="center" wrapText="1"/>
    </xf>
    <xf numFmtId="0" fontId="15" fillId="0" borderId="1" xfId="0" applyFont="1" applyBorder="1" applyAlignment="1">
      <alignment vertical="center" wrapText="1"/>
    </xf>
    <xf numFmtId="0" fontId="6" fillId="4" borderId="2" xfId="0" applyFont="1" applyFill="1" applyBorder="1" applyAlignment="1">
      <alignment vertical="center"/>
    </xf>
    <xf numFmtId="0" fontId="6" fillId="4" borderId="1" xfId="0" applyFont="1" applyFill="1" applyBorder="1" applyAlignment="1">
      <alignment vertical="center"/>
    </xf>
    <xf numFmtId="164" fontId="6" fillId="2" borderId="1" xfId="0" applyNumberFormat="1" applyFont="1" applyFill="1" applyBorder="1" applyAlignment="1">
      <alignment vertical="center"/>
    </xf>
    <xf numFmtId="164" fontId="6" fillId="2" borderId="1" xfId="0" applyNumberFormat="1" applyFont="1" applyFill="1" applyBorder="1" applyAlignment="1">
      <alignment vertical="center" wrapText="1"/>
    </xf>
    <xf numFmtId="164" fontId="15" fillId="2" borderId="1" xfId="0" applyNumberFormat="1" applyFont="1" applyFill="1" applyBorder="1" applyAlignment="1">
      <alignment vertical="center"/>
    </xf>
    <xf numFmtId="0" fontId="15" fillId="0" borderId="1" xfId="0" applyFont="1" applyBorder="1" applyAlignment="1">
      <alignment vertical="center"/>
    </xf>
    <xf numFmtId="164" fontId="15" fillId="0" borderId="1" xfId="0" applyNumberFormat="1" applyFont="1" applyBorder="1" applyAlignment="1">
      <alignment vertical="center"/>
    </xf>
    <xf numFmtId="10" fontId="5" fillId="0" borderId="2" xfId="0" applyNumberFormat="1" applyFont="1" applyBorder="1" applyAlignment="1">
      <alignment vertical="center"/>
    </xf>
    <xf numFmtId="10" fontId="6" fillId="3" borderId="2" xfId="3" applyNumberFormat="1" applyFont="1" applyFill="1" applyBorder="1" applyAlignment="1">
      <alignment horizontal="right" vertical="center"/>
    </xf>
    <xf numFmtId="10" fontId="5" fillId="0" borderId="1" xfId="0" applyNumberFormat="1" applyFont="1" applyBorder="1" applyAlignment="1">
      <alignment vertical="center"/>
    </xf>
    <xf numFmtId="10" fontId="6" fillId="3" borderId="1" xfId="3" applyNumberFormat="1" applyFont="1" applyFill="1" applyBorder="1" applyAlignment="1">
      <alignment horizontal="right" vertical="center"/>
    </xf>
    <xf numFmtId="10" fontId="58" fillId="0" borderId="1" xfId="0" applyNumberFormat="1" applyFont="1" applyBorder="1" applyAlignment="1">
      <alignment vertical="center"/>
    </xf>
    <xf numFmtId="10" fontId="15" fillId="3" borderId="1" xfId="3" applyNumberFormat="1" applyFont="1" applyFill="1" applyBorder="1" applyAlignment="1">
      <alignment horizontal="right" vertical="center"/>
    </xf>
    <xf numFmtId="171" fontId="6" fillId="3" borderId="0" xfId="0" applyNumberFormat="1" applyFont="1" applyFill="1" applyAlignment="1">
      <alignment horizontal="right" vertical="center"/>
    </xf>
    <xf numFmtId="0" fontId="6" fillId="2" borderId="2" xfId="0" applyFont="1" applyFill="1" applyBorder="1" applyAlignment="1">
      <alignment horizontal="right" vertical="center"/>
    </xf>
    <xf numFmtId="171" fontId="6" fillId="2" borderId="0" xfId="0" applyNumberFormat="1" applyFont="1" applyFill="1" applyAlignment="1">
      <alignment horizontal="right" vertical="center"/>
    </xf>
    <xf numFmtId="0" fontId="15" fillId="2" borderId="2" xfId="0" applyFont="1" applyFill="1" applyBorder="1" applyAlignment="1">
      <alignment horizontal="right" vertical="center"/>
    </xf>
    <xf numFmtId="0" fontId="20" fillId="2" borderId="0" xfId="0" applyFont="1" applyFill="1" applyAlignment="1">
      <alignment horizontal="right" vertical="center" wrapText="1"/>
    </xf>
    <xf numFmtId="0" fontId="6" fillId="0" borderId="1" xfId="0" applyFont="1" applyBorder="1" applyAlignment="1">
      <alignment horizontal="right" vertical="center"/>
    </xf>
    <xf numFmtId="0" fontId="15" fillId="0" borderId="1" xfId="0" applyFont="1" applyBorder="1" applyAlignment="1">
      <alignment horizontal="right" vertical="center"/>
    </xf>
    <xf numFmtId="2" fontId="6" fillId="3" borderId="2" xfId="0" applyNumberFormat="1" applyFont="1" applyFill="1" applyBorder="1" applyAlignment="1">
      <alignment horizontal="right" vertical="center"/>
    </xf>
    <xf numFmtId="2" fontId="6" fillId="2" borderId="1" xfId="0" applyNumberFormat="1" applyFont="1" applyFill="1" applyBorder="1" applyAlignment="1">
      <alignment vertical="center"/>
    </xf>
    <xf numFmtId="0" fontId="20" fillId="2" borderId="0" xfId="0" applyFont="1" applyFill="1" applyAlignment="1">
      <alignment horizontal="left" vertical="center" wrapText="1"/>
    </xf>
    <xf numFmtId="2" fontId="6" fillId="2" borderId="1" xfId="0" applyNumberFormat="1" applyFont="1" applyFill="1" applyBorder="1" applyAlignment="1">
      <alignment horizontal="right" vertical="center"/>
    </xf>
    <xf numFmtId="2" fontId="15" fillId="0" borderId="1" xfId="0" applyNumberFormat="1" applyFont="1" applyBorder="1" applyAlignment="1">
      <alignment vertical="center" wrapText="1"/>
    </xf>
    <xf numFmtId="0" fontId="6" fillId="0" borderId="2" xfId="0" applyFont="1" applyBorder="1" applyAlignment="1">
      <alignment horizontal="right" vertical="center"/>
    </xf>
    <xf numFmtId="164" fontId="6" fillId="2" borderId="1" xfId="0" applyNumberFormat="1" applyFont="1" applyFill="1" applyBorder="1" applyAlignment="1">
      <alignment horizontal="right" vertical="center"/>
    </xf>
    <xf numFmtId="164" fontId="6" fillId="2" borderId="1" xfId="0" applyNumberFormat="1" applyFont="1" applyFill="1" applyBorder="1" applyAlignment="1">
      <alignment horizontal="right" vertical="center" wrapText="1"/>
    </xf>
    <xf numFmtId="0" fontId="6" fillId="2" borderId="1" xfId="0" applyFont="1" applyFill="1" applyBorder="1" applyAlignment="1">
      <alignment horizontal="right" vertical="center" wrapText="1"/>
    </xf>
    <xf numFmtId="164" fontId="15" fillId="2" borderId="1" xfId="0" applyNumberFormat="1" applyFont="1" applyFill="1" applyBorder="1" applyAlignment="1">
      <alignment horizontal="right" vertical="center"/>
    </xf>
    <xf numFmtId="164" fontId="15" fillId="0" borderId="1" xfId="0" applyNumberFormat="1" applyFont="1" applyBorder="1" applyAlignment="1">
      <alignment horizontal="right" vertical="center" wrapText="1"/>
    </xf>
    <xf numFmtId="0" fontId="1" fillId="2" borderId="0" xfId="0" applyFont="1" applyFill="1" applyAlignment="1">
      <alignment vertical="center"/>
    </xf>
    <xf numFmtId="0" fontId="38" fillId="2" borderId="0" xfId="0" applyFont="1" applyFill="1" applyAlignment="1">
      <alignment horizontal="right" vertical="center"/>
    </xf>
    <xf numFmtId="0" fontId="17" fillId="2" borderId="0" xfId="0" applyFont="1" applyFill="1" applyAlignment="1">
      <alignment vertical="center"/>
    </xf>
    <xf numFmtId="9" fontId="0" fillId="2" borderId="0" xfId="0" applyNumberFormat="1" applyFill="1" applyAlignment="1">
      <alignment vertical="center"/>
    </xf>
    <xf numFmtId="0" fontId="15" fillId="2" borderId="2" xfId="0" applyFont="1" applyFill="1" applyBorder="1" applyAlignment="1">
      <alignment vertical="center"/>
    </xf>
    <xf numFmtId="3" fontId="15" fillId="2" borderId="1" xfId="0" applyNumberFormat="1" applyFont="1" applyFill="1" applyBorder="1" applyAlignment="1">
      <alignment vertical="center"/>
    </xf>
    <xf numFmtId="0" fontId="62" fillId="2" borderId="0" xfId="0" applyFont="1" applyFill="1" applyAlignment="1">
      <alignment vertical="center"/>
    </xf>
    <xf numFmtId="0" fontId="29" fillId="2" borderId="1" xfId="0" applyFont="1" applyFill="1" applyBorder="1" applyAlignment="1">
      <alignment horizontal="right" vertical="center" wrapText="1"/>
    </xf>
    <xf numFmtId="9" fontId="6" fillId="2" borderId="1" xfId="0" applyNumberFormat="1" applyFont="1" applyFill="1" applyBorder="1" applyAlignment="1">
      <alignment horizontal="right" vertical="center"/>
    </xf>
    <xf numFmtId="9" fontId="12" fillId="2" borderId="0" xfId="0" applyNumberFormat="1" applyFont="1" applyFill="1" applyAlignment="1">
      <alignment vertical="center"/>
    </xf>
    <xf numFmtId="9" fontId="1" fillId="2" borderId="0" xfId="3" applyFont="1" applyFill="1" applyAlignment="1">
      <alignment vertical="center"/>
    </xf>
    <xf numFmtId="0" fontId="6" fillId="2" borderId="2" xfId="0" quotePrefix="1" applyFont="1" applyFill="1" applyBorder="1" applyAlignment="1">
      <alignment vertical="center"/>
    </xf>
    <xf numFmtId="10" fontId="6" fillId="2" borderId="1" xfId="2" applyNumberFormat="1" applyFont="1" applyFill="1" applyBorder="1" applyAlignment="1">
      <alignment horizontal="right" vertical="center"/>
    </xf>
    <xf numFmtId="170" fontId="6" fillId="2" borderId="1" xfId="0" applyNumberFormat="1" applyFont="1" applyFill="1" applyBorder="1" applyAlignment="1">
      <alignment horizontal="right" vertical="center"/>
    </xf>
    <xf numFmtId="10" fontId="1" fillId="2" borderId="0" xfId="0" applyNumberFormat="1" applyFont="1" applyFill="1" applyAlignment="1">
      <alignment vertical="center"/>
    </xf>
    <xf numFmtId="0" fontId="9" fillId="2" borderId="0" xfId="0" applyFont="1" applyFill="1" applyAlignment="1">
      <alignment horizontal="center" vertical="center"/>
    </xf>
    <xf numFmtId="0" fontId="6" fillId="2" borderId="2" xfId="0" applyFont="1" applyFill="1" applyBorder="1" applyAlignment="1">
      <alignment vertical="center" wrapText="1"/>
    </xf>
    <xf numFmtId="9" fontId="15" fillId="2" borderId="2" xfId="3" applyFont="1" applyFill="1" applyBorder="1" applyAlignment="1">
      <alignment horizontal="right" vertical="center"/>
    </xf>
    <xf numFmtId="168" fontId="6" fillId="2" borderId="1" xfId="2" applyNumberFormat="1" applyFont="1" applyFill="1" applyBorder="1" applyAlignment="1">
      <alignment horizontal="right" vertical="center"/>
    </xf>
    <xf numFmtId="168" fontId="15" fillId="2" borderId="1" xfId="2" applyNumberFormat="1" applyFont="1" applyFill="1" applyBorder="1" applyAlignment="1">
      <alignment horizontal="right" vertical="center"/>
    </xf>
    <xf numFmtId="170" fontId="6" fillId="2" borderId="2" xfId="3" applyNumberFormat="1" applyFont="1" applyFill="1" applyBorder="1" applyAlignment="1">
      <alignment horizontal="right" vertical="center"/>
    </xf>
    <xf numFmtId="0" fontId="15" fillId="3" borderId="1" xfId="0" applyFont="1" applyFill="1" applyBorder="1" applyAlignment="1">
      <alignment horizontal="left" vertical="center"/>
    </xf>
    <xf numFmtId="0" fontId="0" fillId="2" borderId="0" xfId="0" applyFill="1" applyAlignment="1">
      <alignment horizontal="right" vertical="top"/>
    </xf>
    <xf numFmtId="0" fontId="0" fillId="2" borderId="0" xfId="0" applyFill="1" applyAlignment="1">
      <alignment vertical="top"/>
    </xf>
    <xf numFmtId="0" fontId="12" fillId="2" borderId="0" xfId="0" applyFont="1" applyFill="1" applyAlignment="1">
      <alignment vertical="top"/>
    </xf>
    <xf numFmtId="0" fontId="9" fillId="2" borderId="0" xfId="0" applyFont="1" applyFill="1" applyAlignment="1">
      <alignment vertical="top"/>
    </xf>
    <xf numFmtId="43" fontId="15" fillId="3" borderId="1" xfId="2" applyNumberFormat="1" applyFont="1" applyFill="1" applyBorder="1" applyAlignment="1">
      <alignment horizontal="right" vertical="center"/>
    </xf>
    <xf numFmtId="43" fontId="15" fillId="2" borderId="1" xfId="2" applyNumberFormat="1" applyFont="1" applyFill="1" applyBorder="1" applyAlignment="1">
      <alignment horizontal="right" vertical="center"/>
    </xf>
    <xf numFmtId="171" fontId="6" fillId="3" borderId="1" xfId="0" applyNumberFormat="1" applyFont="1" applyFill="1" applyBorder="1" applyAlignment="1">
      <alignment horizontal="right" vertical="center"/>
    </xf>
    <xf numFmtId="9" fontId="6" fillId="3" borderId="2" xfId="3" applyFont="1" applyFill="1" applyBorder="1" applyAlignment="1">
      <alignment horizontal="right" vertical="center"/>
    </xf>
    <xf numFmtId="171" fontId="15" fillId="3" borderId="2" xfId="0" applyNumberFormat="1" applyFont="1" applyFill="1" applyBorder="1" applyAlignment="1">
      <alignment horizontal="right" vertical="center"/>
    </xf>
    <xf numFmtId="0" fontId="5" fillId="0" borderId="1" xfId="0" applyFont="1" applyBorder="1" applyAlignment="1">
      <alignment vertical="center"/>
    </xf>
    <xf numFmtId="0" fontId="58" fillId="0" borderId="1" xfId="0" applyFont="1" applyBorder="1" applyAlignment="1">
      <alignment vertical="center"/>
    </xf>
    <xf numFmtId="0" fontId="5" fillId="2" borderId="0" xfId="0" applyFont="1" applyFill="1"/>
    <xf numFmtId="9" fontId="58" fillId="0" borderId="1" xfId="3" applyFont="1" applyFill="1" applyBorder="1" applyAlignment="1">
      <alignment vertical="center"/>
    </xf>
    <xf numFmtId="9" fontId="56" fillId="0" borderId="0" xfId="3" applyFont="1" applyFill="1" applyBorder="1" applyAlignment="1">
      <alignment vertical="center"/>
    </xf>
    <xf numFmtId="9" fontId="15" fillId="3" borderId="0" xfId="3" applyFont="1" applyFill="1" applyBorder="1" applyAlignment="1">
      <alignment horizontal="right" vertical="center"/>
    </xf>
    <xf numFmtId="169" fontId="6" fillId="3" borderId="0" xfId="2" applyNumberFormat="1" applyFont="1" applyFill="1" applyBorder="1" applyAlignment="1">
      <alignment horizontal="right" vertical="center"/>
    </xf>
    <xf numFmtId="2" fontId="15" fillId="2" borderId="2" xfId="0" applyNumberFormat="1" applyFont="1" applyFill="1" applyBorder="1" applyAlignment="1">
      <alignment vertical="center" wrapText="1"/>
    </xf>
    <xf numFmtId="2" fontId="15" fillId="2" borderId="1" xfId="0" applyNumberFormat="1" applyFont="1" applyFill="1" applyBorder="1" applyAlignment="1">
      <alignment vertical="center"/>
    </xf>
    <xf numFmtId="0" fontId="29" fillId="2" borderId="1" xfId="0" applyFont="1" applyFill="1" applyBorder="1" applyAlignment="1">
      <alignment horizontal="right" vertical="top" wrapText="1"/>
    </xf>
    <xf numFmtId="0" fontId="5" fillId="2" borderId="2" xfId="0" applyFont="1" applyFill="1" applyBorder="1" applyAlignment="1">
      <alignment horizontal="left" vertical="center"/>
    </xf>
    <xf numFmtId="0" fontId="5" fillId="2" borderId="0" xfId="0" applyFont="1" applyFill="1" applyAlignment="1">
      <alignment horizontal="left"/>
    </xf>
    <xf numFmtId="0" fontId="5" fillId="2" borderId="0" xfId="0" applyFont="1" applyFill="1" applyAlignment="1">
      <alignment horizontal="left" vertical="center"/>
    </xf>
    <xf numFmtId="166" fontId="12" fillId="2" borderId="3" xfId="2" applyFont="1" applyFill="1" applyBorder="1" applyAlignment="1">
      <alignment horizontal="left" vertical="center"/>
    </xf>
    <xf numFmtId="9" fontId="12" fillId="2" borderId="0" xfId="3" applyFont="1" applyFill="1" applyBorder="1" applyAlignment="1">
      <alignment horizontal="left" vertical="center"/>
    </xf>
    <xf numFmtId="9" fontId="12" fillId="2" borderId="0" xfId="3" applyFont="1" applyFill="1" applyAlignment="1">
      <alignment horizontal="left"/>
    </xf>
    <xf numFmtId="0" fontId="7" fillId="2" borderId="0" xfId="0" applyFont="1" applyFill="1" applyAlignment="1">
      <alignment horizontal="left"/>
    </xf>
    <xf numFmtId="0" fontId="29" fillId="2" borderId="0" xfId="0" applyFont="1" applyFill="1" applyAlignment="1">
      <alignment horizontal="left" wrapText="1"/>
    </xf>
    <xf numFmtId="0" fontId="29" fillId="2" borderId="3" xfId="0" applyFont="1" applyFill="1" applyBorder="1" applyAlignment="1">
      <alignment horizontal="left" wrapText="1"/>
    </xf>
    <xf numFmtId="0" fontId="29" fillId="2" borderId="1" xfId="0" applyFont="1" applyFill="1" applyBorder="1" applyAlignment="1">
      <alignment horizontal="left" vertical="top" wrapText="1"/>
    </xf>
    <xf numFmtId="9" fontId="6" fillId="3" borderId="0" xfId="3" applyFont="1" applyFill="1" applyBorder="1" applyAlignment="1">
      <alignment horizontal="left" vertical="center"/>
    </xf>
    <xf numFmtId="0" fontId="6" fillId="3" borderId="0" xfId="0" applyFont="1" applyFill="1" applyAlignment="1">
      <alignment horizontal="left" vertical="center"/>
    </xf>
    <xf numFmtId="0" fontId="32" fillId="2" borderId="1" xfId="0" applyFont="1" applyFill="1" applyBorder="1" applyAlignment="1">
      <alignment horizontal="left"/>
    </xf>
    <xf numFmtId="0" fontId="12" fillId="2" borderId="2" xfId="0" applyFont="1" applyFill="1" applyBorder="1" applyAlignment="1">
      <alignment horizontal="left" vertical="center"/>
    </xf>
    <xf numFmtId="0" fontId="12" fillId="2" borderId="3" xfId="0" applyFont="1" applyFill="1" applyBorder="1" applyAlignment="1">
      <alignment horizontal="left"/>
    </xf>
    <xf numFmtId="0" fontId="40" fillId="2" borderId="0" xfId="0" applyFont="1" applyFill="1" applyAlignment="1">
      <alignment horizontal="right" vertical="top"/>
    </xf>
    <xf numFmtId="0" fontId="6" fillId="2" borderId="0" xfId="0" applyFont="1" applyFill="1" applyAlignment="1">
      <alignment horizontal="right" vertical="top"/>
    </xf>
    <xf numFmtId="0" fontId="6" fillId="2" borderId="0" xfId="0" applyFont="1" applyFill="1" applyAlignment="1">
      <alignment horizontal="left" vertical="top"/>
    </xf>
    <xf numFmtId="0" fontId="22" fillId="2" borderId="0" xfId="0" applyFont="1" applyFill="1" applyAlignment="1">
      <alignment horizontal="left" wrapText="1"/>
    </xf>
    <xf numFmtId="6" fontId="6" fillId="2" borderId="0" xfId="0" applyNumberFormat="1" applyFont="1" applyFill="1" applyAlignment="1">
      <alignment horizontal="left" wrapText="1"/>
    </xf>
    <xf numFmtId="0" fontId="23" fillId="2" borderId="0" xfId="0" applyFont="1" applyFill="1" applyAlignment="1">
      <alignment horizontal="left"/>
    </xf>
    <xf numFmtId="0" fontId="22" fillId="2" borderId="1" xfId="0" applyFont="1" applyFill="1" applyBorder="1" applyAlignment="1">
      <alignment horizontal="left" wrapText="1"/>
    </xf>
    <xf numFmtId="0" fontId="29" fillId="2" borderId="0" xfId="0" applyFont="1" applyFill="1" applyAlignment="1">
      <alignment horizontal="left" vertical="center" wrapText="1"/>
    </xf>
    <xf numFmtId="0" fontId="51" fillId="2" borderId="0" xfId="0" applyFont="1" applyFill="1" applyAlignment="1">
      <alignment horizontal="left" wrapText="1"/>
    </xf>
    <xf numFmtId="0" fontId="1" fillId="2" borderId="0" xfId="0" applyFont="1" applyFill="1" applyAlignment="1">
      <alignment horizontal="center"/>
    </xf>
    <xf numFmtId="0" fontId="52" fillId="2" borderId="0" xfId="1" applyFont="1" applyFill="1" applyAlignment="1">
      <alignment horizontal="left"/>
    </xf>
    <xf numFmtId="0" fontId="51" fillId="0" borderId="0" xfId="0" applyFont="1" applyAlignment="1">
      <alignment horizontal="left" wrapText="1"/>
    </xf>
    <xf numFmtId="0" fontId="10" fillId="2" borderId="3" xfId="0" quotePrefix="1" applyFont="1" applyFill="1" applyBorder="1" applyAlignment="1">
      <alignment horizontal="left" vertical="top" wrapText="1"/>
    </xf>
    <xf numFmtId="0" fontId="10" fillId="2" borderId="0" xfId="0" applyFont="1" applyFill="1" applyAlignment="1">
      <alignment horizontal="left" vertical="top" wrapText="1"/>
    </xf>
    <xf numFmtId="0" fontId="10" fillId="2" borderId="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0" xfId="0" quotePrefix="1" applyFont="1" applyFill="1" applyAlignment="1">
      <alignment horizontal="left" vertical="top" wrapText="1"/>
    </xf>
    <xf numFmtId="0" fontId="10" fillId="0" borderId="3" xfId="0" applyFont="1" applyBorder="1" applyAlignment="1">
      <alignment horizontal="left" vertical="center" wrapText="1"/>
    </xf>
    <xf numFmtId="0" fontId="10" fillId="2" borderId="3" xfId="0" applyFont="1" applyFill="1" applyBorder="1" applyAlignment="1">
      <alignment horizontal="left" vertical="top" wrapText="1"/>
    </xf>
    <xf numFmtId="0" fontId="10" fillId="0" borderId="0" xfId="0" applyFont="1" applyAlignment="1">
      <alignment horizontal="left" vertical="center" wrapText="1"/>
    </xf>
    <xf numFmtId="0" fontId="9" fillId="2" borderId="0" xfId="0" applyFont="1" applyFill="1"/>
    <xf numFmtId="0" fontId="29" fillId="2" borderId="3" xfId="0" applyFont="1" applyFill="1" applyBorder="1" applyAlignment="1">
      <alignment horizontal="right" vertical="top" wrapText="1"/>
    </xf>
    <xf numFmtId="0" fontId="29" fillId="2" borderId="1" xfId="0" applyFont="1" applyFill="1" applyBorder="1" applyAlignment="1">
      <alignment horizontal="right" vertical="top" wrapText="1"/>
    </xf>
    <xf numFmtId="0" fontId="12" fillId="2" borderId="0" xfId="0" applyFont="1" applyFill="1"/>
    <xf numFmtId="0" fontId="5" fillId="2" borderId="0" xfId="0" applyFont="1" applyFill="1"/>
    <xf numFmtId="0" fontId="14" fillId="2" borderId="3" xfId="0" applyFont="1" applyFill="1" applyBorder="1" applyAlignment="1">
      <alignment horizontal="left" wrapText="1"/>
    </xf>
    <xf numFmtId="0" fontId="14" fillId="2" borderId="0" xfId="0" applyFont="1" applyFill="1" applyAlignment="1">
      <alignment horizontal="left" wrapText="1"/>
    </xf>
    <xf numFmtId="0" fontId="14" fillId="2" borderId="2" xfId="0" applyFont="1" applyFill="1" applyBorder="1" applyAlignment="1">
      <alignment horizontal="center" vertical="center" wrapText="1"/>
    </xf>
    <xf numFmtId="0" fontId="27" fillId="2" borderId="0" xfId="0" applyFont="1" applyFill="1"/>
    <xf numFmtId="0" fontId="28" fillId="2" borderId="0" xfId="0" applyFont="1" applyFill="1"/>
    <xf numFmtId="0" fontId="38" fillId="2" borderId="0" xfId="0" applyFont="1" applyFill="1" applyAlignment="1">
      <alignment horizontal="right"/>
    </xf>
    <xf numFmtId="0" fontId="34" fillId="2" borderId="0" xfId="0" applyFont="1" applyFill="1" applyAlignment="1">
      <alignment horizontal="center" wrapText="1"/>
    </xf>
    <xf numFmtId="0" fontId="10" fillId="2" borderId="3" xfId="0" applyFont="1" applyFill="1" applyBorder="1" applyAlignment="1">
      <alignment horizontal="left" wrapText="1"/>
    </xf>
    <xf numFmtId="0" fontId="43" fillId="5" borderId="4" xfId="0" applyFont="1" applyFill="1" applyBorder="1" applyAlignment="1">
      <alignment horizontal="left" vertical="center" wrapText="1"/>
    </xf>
    <xf numFmtId="0" fontId="44" fillId="0" borderId="4" xfId="0" applyFont="1" applyBorder="1" applyAlignment="1">
      <alignment horizontal="center" vertical="center" wrapText="1"/>
    </xf>
    <xf numFmtId="0" fontId="0" fillId="6" borderId="4" xfId="0" applyFill="1" applyBorder="1" applyAlignment="1">
      <alignment horizontal="left" vertical="center" wrapText="1"/>
    </xf>
  </cellXfs>
  <cellStyles count="6">
    <cellStyle name="Comma" xfId="2" builtinId="3"/>
    <cellStyle name="Currency" xfId="5" builtinId="4"/>
    <cellStyle name="Hyperlink" xfId="1" builtinId="8"/>
    <cellStyle name="Normal" xfId="0" builtinId="0"/>
    <cellStyle name="Normal 3" xfId="4" xr:uid="{07A29C4A-100D-4DD8-A973-E9E003F0F7B5}"/>
    <cellStyle name="Percent" xfId="3" builtinId="5"/>
  </cellStyles>
  <dxfs count="0"/>
  <tableStyles count="0" defaultTableStyle="TableStyleMedium2" defaultPivotStyle="PivotStyleLight16"/>
  <colors>
    <mruColors>
      <color rgb="FF9FD5EF"/>
      <color rgb="FF009681"/>
      <color rgb="FFFF00FF"/>
      <color rgb="FF2759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Safety, Health &amp; Wellbeing'!A1"/><Relationship Id="rId2" Type="http://schemas.openxmlformats.org/officeDocument/2006/relationships/hyperlink" Target="#'Climate Change &amp; Environment'!A1"/><Relationship Id="rId1" Type="http://schemas.openxmlformats.org/officeDocument/2006/relationships/hyperlink" Target="#Governance!A1"/><Relationship Id="rId6" Type="http://schemas.openxmlformats.org/officeDocument/2006/relationships/image" Target="../media/image1.jpeg"/><Relationship Id="rId5" Type="http://schemas.openxmlformats.org/officeDocument/2006/relationships/hyperlink" Target="#Relationships!A1"/><Relationship Id="rId4" Type="http://schemas.openxmlformats.org/officeDocument/2006/relationships/hyperlink" Target="#People!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3</xdr:col>
      <xdr:colOff>19050</xdr:colOff>
      <xdr:row>3</xdr:row>
      <xdr:rowOff>133350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280160" y="365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22860</xdr:colOff>
      <xdr:row>7</xdr:row>
      <xdr:rowOff>38100</xdr:rowOff>
    </xdr:from>
    <xdr:to>
      <xdr:col>12</xdr:col>
      <xdr:colOff>110490</xdr:colOff>
      <xdr:row>8</xdr:row>
      <xdr:rowOff>167641</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D4570A72-18E8-4A9C-A490-62BC16C3BB5B}"/>
            </a:ext>
          </a:extLst>
        </xdr:cNvPr>
        <xdr:cNvSpPr/>
      </xdr:nvSpPr>
      <xdr:spPr>
        <a:xfrm>
          <a:off x="472440" y="1531620"/>
          <a:ext cx="5947410" cy="304801"/>
        </a:xfrm>
        <a:prstGeom prst="rect">
          <a:avLst/>
        </a:prstGeom>
        <a:gradFill flip="none" rotWithShape="1">
          <a:gsLst>
            <a:gs pos="37000">
              <a:srgbClr val="00206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Governance</a:t>
          </a:r>
          <a:endParaRPr lang="en-AU" sz="800">
            <a:latin typeface="Arial Black" panose="020B0A04020102020204" pitchFamily="34" charset="0"/>
          </a:endParaRPr>
        </a:p>
      </xdr:txBody>
    </xdr:sp>
    <xdr:clientData/>
  </xdr:twoCellAnchor>
  <xdr:twoCellAnchor>
    <xdr:from>
      <xdr:col>9</xdr:col>
      <xdr:colOff>30480</xdr:colOff>
      <xdr:row>9</xdr:row>
      <xdr:rowOff>171450</xdr:rowOff>
    </xdr:from>
    <xdr:to>
      <xdr:col>18</xdr:col>
      <xdr:colOff>560070</xdr:colOff>
      <xdr:row>11</xdr:row>
      <xdr:rowOff>125731</xdr:rowOff>
    </xdr:to>
    <xdr:sp macro="" textlink="">
      <xdr:nvSpPr>
        <xdr:cNvPr id="3" name="Rectangle 9">
          <a:hlinkClick xmlns:r="http://schemas.openxmlformats.org/officeDocument/2006/relationships" r:id="rId2"/>
          <a:extLst>
            <a:ext uri="{FF2B5EF4-FFF2-40B4-BE49-F238E27FC236}">
              <a16:creationId xmlns:a16="http://schemas.microsoft.com/office/drawing/2014/main" id="{1BD80256-98B1-417E-BFDB-11FBF32F66A7}"/>
            </a:ext>
          </a:extLst>
        </xdr:cNvPr>
        <xdr:cNvSpPr/>
      </xdr:nvSpPr>
      <xdr:spPr>
        <a:xfrm>
          <a:off x="4785360" y="1744980"/>
          <a:ext cx="6256020" cy="304801"/>
        </a:xfrm>
        <a:prstGeom prst="rect">
          <a:avLst/>
        </a:prstGeom>
        <a:gradFill flip="none" rotWithShape="1">
          <a:gsLst>
            <a:gs pos="37000">
              <a:srgbClr val="92D05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Climate Change and Environment</a:t>
          </a:r>
          <a:endParaRPr lang="en-AU" sz="800">
            <a:latin typeface="Arial Black" panose="020B0A04020102020204" pitchFamily="34" charset="0"/>
          </a:endParaRPr>
        </a:p>
      </xdr:txBody>
    </xdr:sp>
    <xdr:clientData/>
  </xdr:twoCellAnchor>
  <xdr:twoCellAnchor>
    <xdr:from>
      <xdr:col>0</xdr:col>
      <xdr:colOff>441960</xdr:colOff>
      <xdr:row>15</xdr:row>
      <xdr:rowOff>198120</xdr:rowOff>
    </xdr:from>
    <xdr:to>
      <xdr:col>12</xdr:col>
      <xdr:colOff>80010</xdr:colOff>
      <xdr:row>17</xdr:row>
      <xdr:rowOff>106681</xdr:rowOff>
    </xdr:to>
    <xdr:sp macro="" textlink="">
      <xdr:nvSpPr>
        <xdr:cNvPr id="11" name="Rectangle 10">
          <a:hlinkClick xmlns:r="http://schemas.openxmlformats.org/officeDocument/2006/relationships" r:id="rId3"/>
          <a:extLst>
            <a:ext uri="{FF2B5EF4-FFF2-40B4-BE49-F238E27FC236}">
              <a16:creationId xmlns:a16="http://schemas.microsoft.com/office/drawing/2014/main" id="{5DFD72EE-CD5A-4A18-804E-633A6BE1EF8D}"/>
            </a:ext>
          </a:extLst>
        </xdr:cNvPr>
        <xdr:cNvSpPr/>
      </xdr:nvSpPr>
      <xdr:spPr>
        <a:xfrm>
          <a:off x="441960" y="3139440"/>
          <a:ext cx="5947410" cy="304801"/>
        </a:xfrm>
        <a:prstGeom prst="rect">
          <a:avLst/>
        </a:prstGeom>
        <a:gradFill flip="none" rotWithShape="1">
          <a:gsLst>
            <a:gs pos="37000">
              <a:schemeClr val="accent2"/>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Safety, Health &amp; Wellbeing</a:t>
          </a:r>
          <a:endParaRPr lang="en-AU" sz="800">
            <a:latin typeface="Arial Black" panose="020B0A04020102020204" pitchFamily="34" charset="0"/>
          </a:endParaRPr>
        </a:p>
      </xdr:txBody>
    </xdr:sp>
    <xdr:clientData/>
  </xdr:twoCellAnchor>
  <xdr:twoCellAnchor>
    <xdr:from>
      <xdr:col>8</xdr:col>
      <xdr:colOff>308610</xdr:colOff>
      <xdr:row>18</xdr:row>
      <xdr:rowOff>152400</xdr:rowOff>
    </xdr:from>
    <xdr:to>
      <xdr:col>18</xdr:col>
      <xdr:colOff>510540</xdr:colOff>
      <xdr:row>20</xdr:row>
      <xdr:rowOff>106681</xdr:rowOff>
    </xdr:to>
    <xdr:sp macro="" textlink="">
      <xdr:nvSpPr>
        <xdr:cNvPr id="12" name="Rectangle 11">
          <a:hlinkClick xmlns:r="http://schemas.openxmlformats.org/officeDocument/2006/relationships" r:id="rId4"/>
          <a:extLst>
            <a:ext uri="{FF2B5EF4-FFF2-40B4-BE49-F238E27FC236}">
              <a16:creationId xmlns:a16="http://schemas.microsoft.com/office/drawing/2014/main" id="{DD8172E3-49D5-4517-9FA5-BB3BCA2D482E}"/>
            </a:ext>
          </a:extLst>
        </xdr:cNvPr>
        <xdr:cNvSpPr/>
      </xdr:nvSpPr>
      <xdr:spPr>
        <a:xfrm>
          <a:off x="4484370" y="3665220"/>
          <a:ext cx="5947410" cy="304801"/>
        </a:xfrm>
        <a:prstGeom prst="rect">
          <a:avLst/>
        </a:prstGeom>
        <a:gradFill flip="none" rotWithShape="1">
          <a:gsLst>
            <a:gs pos="37000">
              <a:srgbClr val="009681"/>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People</a:t>
          </a:r>
          <a:endParaRPr lang="en-AU" sz="800">
            <a:latin typeface="Arial Black" panose="020B0A04020102020204" pitchFamily="34" charset="0"/>
          </a:endParaRPr>
        </a:p>
      </xdr:txBody>
    </xdr:sp>
    <xdr:clientData/>
  </xdr:twoCellAnchor>
  <xdr:twoCellAnchor>
    <xdr:from>
      <xdr:col>1</xdr:col>
      <xdr:colOff>64770</xdr:colOff>
      <xdr:row>23</xdr:row>
      <xdr:rowOff>205740</xdr:rowOff>
    </xdr:from>
    <xdr:to>
      <xdr:col>11</xdr:col>
      <xdr:colOff>236220</xdr:colOff>
      <xdr:row>25</xdr:row>
      <xdr:rowOff>114300</xdr:rowOff>
    </xdr:to>
    <xdr:sp macro="" textlink="">
      <xdr:nvSpPr>
        <xdr:cNvPr id="13" name="Rectangle 12">
          <a:hlinkClick xmlns:r="http://schemas.openxmlformats.org/officeDocument/2006/relationships" r:id="rId5"/>
          <a:extLst>
            <a:ext uri="{FF2B5EF4-FFF2-40B4-BE49-F238E27FC236}">
              <a16:creationId xmlns:a16="http://schemas.microsoft.com/office/drawing/2014/main" id="{4A887BBF-4C0B-491E-A25A-609AFDABD826}"/>
            </a:ext>
          </a:extLst>
        </xdr:cNvPr>
        <xdr:cNvSpPr/>
      </xdr:nvSpPr>
      <xdr:spPr>
        <a:xfrm>
          <a:off x="514350" y="4594860"/>
          <a:ext cx="5429250" cy="304800"/>
        </a:xfrm>
        <a:prstGeom prst="rect">
          <a:avLst/>
        </a:prstGeom>
        <a:gradFill flip="none" rotWithShape="1">
          <a:gsLst>
            <a:gs pos="37000">
              <a:srgbClr val="7030A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0" i="0" u="none" strike="noStrike">
              <a:solidFill>
                <a:schemeClr val="lt1"/>
              </a:solidFill>
              <a:effectLst/>
              <a:latin typeface="Arial Black" panose="020B0A04020102020204" pitchFamily="34" charset="0"/>
              <a:ea typeface="+mn-ea"/>
              <a:cs typeface="+mn-cs"/>
            </a:rPr>
            <a:t>Relationships</a:t>
          </a:r>
          <a:endParaRPr lang="en-AU" sz="800">
            <a:latin typeface="Arial Black" panose="020B0A04020102020204" pitchFamily="34" charset="0"/>
          </a:endParaRPr>
        </a:p>
      </xdr:txBody>
    </xdr:sp>
    <xdr:clientData/>
  </xdr:twoCellAnchor>
  <xdr:twoCellAnchor editAs="oneCell">
    <xdr:from>
      <xdr:col>14</xdr:col>
      <xdr:colOff>270510</xdr:colOff>
      <xdr:row>0</xdr:row>
      <xdr:rowOff>34290</xdr:rowOff>
    </xdr:from>
    <xdr:to>
      <xdr:col>16</xdr:col>
      <xdr:colOff>533400</xdr:colOff>
      <xdr:row>3</xdr:row>
      <xdr:rowOff>162554</xdr:rowOff>
    </xdr:to>
    <xdr:pic>
      <xdr:nvPicPr>
        <xdr:cNvPr id="15" name="Picture 14">
          <a:extLst>
            <a:ext uri="{FF2B5EF4-FFF2-40B4-BE49-F238E27FC236}">
              <a16:creationId xmlns:a16="http://schemas.microsoft.com/office/drawing/2014/main" id="{A8B28659-B0C5-4825-80D3-F781A9A22E2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783830" y="34290"/>
          <a:ext cx="1463040" cy="654044"/>
        </a:xfrm>
        <a:prstGeom prst="rect">
          <a:avLst/>
        </a:prstGeom>
      </xdr:spPr>
    </xdr:pic>
    <xdr:clientData/>
  </xdr:twoCellAnchor>
  <xdr:twoCellAnchor>
    <xdr:from>
      <xdr:col>0</xdr:col>
      <xdr:colOff>140970</xdr:colOff>
      <xdr:row>3</xdr:row>
      <xdr:rowOff>140970</xdr:rowOff>
    </xdr:from>
    <xdr:to>
      <xdr:col>16</xdr:col>
      <xdr:colOff>430530</xdr:colOff>
      <xdr:row>5</xdr:row>
      <xdr:rowOff>243169</xdr:rowOff>
    </xdr:to>
    <xdr:sp macro="" textlink="">
      <xdr:nvSpPr>
        <xdr:cNvPr id="19" name="Rectangle 18">
          <a:extLst>
            <a:ext uri="{FF2B5EF4-FFF2-40B4-BE49-F238E27FC236}">
              <a16:creationId xmlns:a16="http://schemas.microsoft.com/office/drawing/2014/main" id="{68A40600-AD86-404E-8896-85A1D0F37083}"/>
            </a:ext>
          </a:extLst>
        </xdr:cNvPr>
        <xdr:cNvSpPr/>
      </xdr:nvSpPr>
      <xdr:spPr>
        <a:xfrm>
          <a:off x="140970" y="666750"/>
          <a:ext cx="9006840" cy="452719"/>
        </a:xfrm>
        <a:prstGeom prst="rect">
          <a:avLst/>
        </a:prstGeom>
        <a:gradFill flip="none" rotWithShape="1">
          <a:gsLst>
            <a:gs pos="59500">
              <a:srgbClr val="009681">
                <a:alpha val="26000"/>
              </a:srgbClr>
            </a:gs>
            <a:gs pos="36000">
              <a:srgbClr val="FFC000">
                <a:alpha val="62000"/>
              </a:srgbClr>
            </a:gs>
            <a:gs pos="18000">
              <a:srgbClr val="92D050">
                <a:alpha val="66000"/>
              </a:srgbClr>
            </a:gs>
            <a:gs pos="82000">
              <a:srgbClr val="92D050">
                <a:alpha val="63000"/>
              </a:srgb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2024 Sustainability</a:t>
          </a:r>
          <a:r>
            <a:rPr lang="en-AU" sz="2000" b="0" i="0" u="none" strike="noStrike" baseline="0">
              <a:solidFill>
                <a:schemeClr val="lt1"/>
              </a:solidFill>
              <a:effectLst/>
              <a:latin typeface="Arial Black" panose="020B0A04020102020204" pitchFamily="34" charset="0"/>
              <a:ea typeface="+mn-ea"/>
              <a:cs typeface="+mn-cs"/>
            </a:rPr>
            <a:t> Data Pack </a:t>
          </a:r>
          <a:r>
            <a:rPr lang="en-AU" sz="2000" b="0" i="0" u="none" strike="noStrike">
              <a:solidFill>
                <a:schemeClr val="lt1"/>
              </a:solidFill>
              <a:effectLst/>
              <a:latin typeface="Arial Black" panose="020B0A04020102020204" pitchFamily="34" charset="0"/>
              <a:ea typeface="+mn-ea"/>
              <a:cs typeface="+mn-cs"/>
            </a:rPr>
            <a:t> </a:t>
          </a:r>
          <a:endParaRPr lang="en-AU" sz="1100">
            <a:latin typeface="Arial Black" panose="020B0A040201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560917</xdr:colOff>
      <xdr:row>5</xdr:row>
      <xdr:rowOff>0</xdr:rowOff>
    </xdr:from>
    <xdr:to>
      <xdr:col>11</xdr:col>
      <xdr:colOff>493183</xdr:colOff>
      <xdr:row>7</xdr:row>
      <xdr:rowOff>85166</xdr:rowOff>
    </xdr:to>
    <xdr:sp macro="" textlink="">
      <xdr:nvSpPr>
        <xdr:cNvPr id="2" name="Rectangle 1">
          <a:extLst>
            <a:ext uri="{FF2B5EF4-FFF2-40B4-BE49-F238E27FC236}">
              <a16:creationId xmlns:a16="http://schemas.microsoft.com/office/drawing/2014/main" id="{D9EE4ED7-F94F-4D59-8983-117D74D5784D}"/>
            </a:ext>
          </a:extLst>
        </xdr:cNvPr>
        <xdr:cNvSpPr/>
      </xdr:nvSpPr>
      <xdr:spPr>
        <a:xfrm>
          <a:off x="560917" y="952500"/>
          <a:ext cx="12706349" cy="466166"/>
        </a:xfrm>
        <a:prstGeom prst="rect">
          <a:avLst/>
        </a:prstGeom>
        <a:gradFill flip="none" rotWithShape="1">
          <a:gsLst>
            <a:gs pos="37000">
              <a:srgbClr val="00206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Governance</a:t>
          </a:r>
          <a:endParaRPr lang="en-AU" sz="1100">
            <a:latin typeface="Arial Black" panose="020B0A04020102020204" pitchFamily="34" charset="0"/>
          </a:endParaRPr>
        </a:p>
      </xdr:txBody>
    </xdr:sp>
    <xdr:clientData/>
  </xdr:twoCellAnchor>
  <xdr:twoCellAnchor editAs="absolute">
    <xdr:from>
      <xdr:col>8</xdr:col>
      <xdr:colOff>529166</xdr:colOff>
      <xdr:row>0</xdr:row>
      <xdr:rowOff>0</xdr:rowOff>
    </xdr:from>
    <xdr:to>
      <xdr:col>10</xdr:col>
      <xdr:colOff>112770</xdr:colOff>
      <xdr:row>4</xdr:row>
      <xdr:rowOff>76016</xdr:rowOff>
    </xdr:to>
    <xdr:pic>
      <xdr:nvPicPr>
        <xdr:cNvPr id="5" name="Picture 4">
          <a:extLst>
            <a:ext uri="{FF2B5EF4-FFF2-40B4-BE49-F238E27FC236}">
              <a16:creationId xmlns:a16="http://schemas.microsoft.com/office/drawing/2014/main" id="{7A0D1303-0390-4868-B661-7520595A3F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64749" y="0"/>
          <a:ext cx="1742604" cy="8380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314917</xdr:colOff>
      <xdr:row>7</xdr:row>
      <xdr:rowOff>85166</xdr:rowOff>
    </xdr:to>
    <xdr:sp macro="" textlink="">
      <xdr:nvSpPr>
        <xdr:cNvPr id="5" name="Rectangle 4">
          <a:extLst>
            <a:ext uri="{FF2B5EF4-FFF2-40B4-BE49-F238E27FC236}">
              <a16:creationId xmlns:a16="http://schemas.microsoft.com/office/drawing/2014/main" id="{08F988D1-94CB-4C18-ABA0-20B141562320}"/>
            </a:ext>
          </a:extLst>
        </xdr:cNvPr>
        <xdr:cNvSpPr/>
      </xdr:nvSpPr>
      <xdr:spPr>
        <a:xfrm>
          <a:off x="592667" y="952500"/>
          <a:ext cx="12856167" cy="466166"/>
        </a:xfrm>
        <a:prstGeom prst="rect">
          <a:avLst/>
        </a:prstGeom>
        <a:gradFill flip="none" rotWithShape="1">
          <a:gsLst>
            <a:gs pos="37000">
              <a:srgbClr val="92D050"/>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baseline="0">
              <a:solidFill>
                <a:schemeClr val="lt1"/>
              </a:solidFill>
              <a:effectLst/>
              <a:latin typeface="Arial Black" panose="020B0A04020102020204" pitchFamily="34" charset="0"/>
              <a:ea typeface="+mn-ea"/>
              <a:cs typeface="+mn-cs"/>
            </a:rPr>
            <a:t>Climate Change and Environment</a:t>
          </a:r>
          <a:endParaRPr lang="en-AU" sz="1100">
            <a:latin typeface="Arial Black" panose="020B0A04020102020204" pitchFamily="34" charset="0"/>
          </a:endParaRPr>
        </a:p>
      </xdr:txBody>
    </xdr:sp>
    <xdr:clientData/>
  </xdr:twoCellAnchor>
  <xdr:twoCellAnchor editAs="absolute">
    <xdr:from>
      <xdr:col>8</xdr:col>
      <xdr:colOff>486834</xdr:colOff>
      <xdr:row>0</xdr:row>
      <xdr:rowOff>0</xdr:rowOff>
    </xdr:from>
    <xdr:to>
      <xdr:col>10</xdr:col>
      <xdr:colOff>70438</xdr:colOff>
      <xdr:row>4</xdr:row>
      <xdr:rowOff>76016</xdr:rowOff>
    </xdr:to>
    <xdr:pic>
      <xdr:nvPicPr>
        <xdr:cNvPr id="3" name="Picture 2">
          <a:extLst>
            <a:ext uri="{FF2B5EF4-FFF2-40B4-BE49-F238E27FC236}">
              <a16:creationId xmlns:a16="http://schemas.microsoft.com/office/drawing/2014/main" id="{53C342D5-32F9-402C-A5D3-6B5A7AF6F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82251" y="0"/>
          <a:ext cx="1742604" cy="8380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5</xdr:row>
      <xdr:rowOff>0</xdr:rowOff>
    </xdr:from>
    <xdr:to>
      <xdr:col>11</xdr:col>
      <xdr:colOff>526584</xdr:colOff>
      <xdr:row>7</xdr:row>
      <xdr:rowOff>87000</xdr:rowOff>
    </xdr:to>
    <xdr:sp macro="" textlink="">
      <xdr:nvSpPr>
        <xdr:cNvPr id="5" name="Rectangle 4">
          <a:extLst>
            <a:ext uri="{FF2B5EF4-FFF2-40B4-BE49-F238E27FC236}">
              <a16:creationId xmlns:a16="http://schemas.microsoft.com/office/drawing/2014/main" id="{AB9A6FCE-714C-4D31-B232-9D0C3FD4DEB0}"/>
            </a:ext>
          </a:extLst>
        </xdr:cNvPr>
        <xdr:cNvSpPr/>
      </xdr:nvSpPr>
      <xdr:spPr>
        <a:xfrm>
          <a:off x="592667" y="952500"/>
          <a:ext cx="12708000" cy="468000"/>
        </a:xfrm>
        <a:prstGeom prst="rect">
          <a:avLst/>
        </a:prstGeom>
        <a:gradFill flip="none" rotWithShape="1">
          <a:gsLst>
            <a:gs pos="37000">
              <a:schemeClr val="accent2"/>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Safety, Health &amp; Wellbeing</a:t>
          </a:r>
          <a:endParaRPr lang="en-AU" sz="1100">
            <a:latin typeface="Arial Black" panose="020B0A04020102020204" pitchFamily="34" charset="0"/>
          </a:endParaRPr>
        </a:p>
      </xdr:txBody>
    </xdr:sp>
    <xdr:clientData/>
  </xdr:twoCellAnchor>
  <xdr:twoCellAnchor editAs="absolute">
    <xdr:from>
      <xdr:col>8</xdr:col>
      <xdr:colOff>462087</xdr:colOff>
      <xdr:row>0</xdr:row>
      <xdr:rowOff>0</xdr:rowOff>
    </xdr:from>
    <xdr:to>
      <xdr:col>10</xdr:col>
      <xdr:colOff>158750</xdr:colOff>
      <xdr:row>4</xdr:row>
      <xdr:rowOff>73366</xdr:rowOff>
    </xdr:to>
    <xdr:pic>
      <xdr:nvPicPr>
        <xdr:cNvPr id="4" name="Picture 3">
          <a:extLst>
            <a:ext uri="{FF2B5EF4-FFF2-40B4-BE49-F238E27FC236}">
              <a16:creationId xmlns:a16="http://schemas.microsoft.com/office/drawing/2014/main" id="{048174FA-54F2-42DF-A613-A95340662B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97670" y="0"/>
          <a:ext cx="1855663" cy="8353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0</xdr:colOff>
      <xdr:row>5</xdr:row>
      <xdr:rowOff>0</xdr:rowOff>
    </xdr:from>
    <xdr:to>
      <xdr:col>11</xdr:col>
      <xdr:colOff>526584</xdr:colOff>
      <xdr:row>7</xdr:row>
      <xdr:rowOff>90600</xdr:rowOff>
    </xdr:to>
    <xdr:sp macro="" textlink="">
      <xdr:nvSpPr>
        <xdr:cNvPr id="5" name="Rectangle 4">
          <a:extLst>
            <a:ext uri="{FF2B5EF4-FFF2-40B4-BE49-F238E27FC236}">
              <a16:creationId xmlns:a16="http://schemas.microsoft.com/office/drawing/2014/main" id="{279EE06D-263D-4F06-B386-756DC2430602}"/>
            </a:ext>
          </a:extLst>
        </xdr:cNvPr>
        <xdr:cNvSpPr/>
      </xdr:nvSpPr>
      <xdr:spPr>
        <a:xfrm>
          <a:off x="592667" y="952500"/>
          <a:ext cx="12708000" cy="471600"/>
        </a:xfrm>
        <a:prstGeom prst="rect">
          <a:avLst/>
        </a:prstGeom>
        <a:gradFill flip="none" rotWithShape="1">
          <a:gsLst>
            <a:gs pos="25000">
              <a:srgbClr val="009681"/>
            </a:gs>
            <a:gs pos="8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People</a:t>
          </a:r>
          <a:endParaRPr lang="en-AU" sz="1100">
            <a:latin typeface="Arial Black" panose="020B0A04020102020204" pitchFamily="34" charset="0"/>
          </a:endParaRPr>
        </a:p>
      </xdr:txBody>
    </xdr:sp>
    <xdr:clientData/>
  </xdr:twoCellAnchor>
  <xdr:twoCellAnchor editAs="absolute">
    <xdr:from>
      <xdr:col>8</xdr:col>
      <xdr:colOff>508000</xdr:colOff>
      <xdr:row>0</xdr:row>
      <xdr:rowOff>0</xdr:rowOff>
    </xdr:from>
    <xdr:to>
      <xdr:col>10</xdr:col>
      <xdr:colOff>204663</xdr:colOff>
      <xdr:row>4</xdr:row>
      <xdr:rowOff>73366</xdr:rowOff>
    </xdr:to>
    <xdr:pic>
      <xdr:nvPicPr>
        <xdr:cNvPr id="3" name="Picture 2">
          <a:extLst>
            <a:ext uri="{FF2B5EF4-FFF2-40B4-BE49-F238E27FC236}">
              <a16:creationId xmlns:a16="http://schemas.microsoft.com/office/drawing/2014/main" id="{433FD8A8-AFFD-4A7A-BB84-753E21BBB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43583" y="0"/>
          <a:ext cx="1855663" cy="8353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8</xdr:col>
      <xdr:colOff>504420</xdr:colOff>
      <xdr:row>0</xdr:row>
      <xdr:rowOff>0</xdr:rowOff>
    </xdr:from>
    <xdr:to>
      <xdr:col>10</xdr:col>
      <xdr:colOff>201083</xdr:colOff>
      <xdr:row>4</xdr:row>
      <xdr:rowOff>73366</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40003" y="0"/>
          <a:ext cx="1855663" cy="835366"/>
        </a:xfrm>
        <a:prstGeom prst="rect">
          <a:avLst/>
        </a:prstGeom>
      </xdr:spPr>
    </xdr:pic>
    <xdr:clientData/>
  </xdr:twoCellAnchor>
  <xdr:twoCellAnchor>
    <xdr:from>
      <xdr:col>1</xdr:col>
      <xdr:colOff>0</xdr:colOff>
      <xdr:row>5</xdr:row>
      <xdr:rowOff>0</xdr:rowOff>
    </xdr:from>
    <xdr:to>
      <xdr:col>12</xdr:col>
      <xdr:colOff>177334</xdr:colOff>
      <xdr:row>7</xdr:row>
      <xdr:rowOff>90600</xdr:rowOff>
    </xdr:to>
    <xdr:sp macro="" textlink="">
      <xdr:nvSpPr>
        <xdr:cNvPr id="5" name="Rectangle 4">
          <a:extLst>
            <a:ext uri="{FF2B5EF4-FFF2-40B4-BE49-F238E27FC236}">
              <a16:creationId xmlns:a16="http://schemas.microsoft.com/office/drawing/2014/main" id="{40546915-C383-A1DC-4CFD-25F7B85C7DBE}"/>
            </a:ext>
          </a:extLst>
        </xdr:cNvPr>
        <xdr:cNvSpPr/>
      </xdr:nvSpPr>
      <xdr:spPr>
        <a:xfrm>
          <a:off x="592667" y="952500"/>
          <a:ext cx="13438250" cy="471600"/>
        </a:xfrm>
        <a:prstGeom prst="rect">
          <a:avLst/>
        </a:prstGeom>
        <a:gradFill flip="none" rotWithShape="1">
          <a:gsLst>
            <a:gs pos="19000">
              <a:srgbClr val="7030A0">
                <a:lumMod val="97000"/>
              </a:srgbClr>
            </a:gs>
            <a:gs pos="65000">
              <a:srgbClr val="B394CE">
                <a:alpha val="53000"/>
              </a:srgbClr>
            </a:gs>
            <a:gs pos="92000">
              <a:schemeClr val="accent1">
                <a:lumMod val="5000"/>
                <a:lumOff val="95000"/>
                <a:alpha val="0"/>
              </a:schemeClr>
            </a:gs>
          </a:gsLst>
          <a:path path="circle">
            <a:fillToRect t="100000" r="100000"/>
          </a:path>
          <a:tileRect l="-100000" b="-100000"/>
        </a:gra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2000" b="0" i="0" u="none" strike="noStrike">
              <a:solidFill>
                <a:schemeClr val="lt1"/>
              </a:solidFill>
              <a:effectLst/>
              <a:latin typeface="Arial Black" panose="020B0A04020102020204" pitchFamily="34" charset="0"/>
              <a:ea typeface="+mn-ea"/>
              <a:cs typeface="+mn-cs"/>
            </a:rPr>
            <a:t>Relationships</a:t>
          </a:r>
          <a:endParaRPr lang="en-AU" sz="1100">
            <a:latin typeface="Arial Black" panose="020B0A040201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A03A0-4CCC-47B8-884A-3DAE25475B98}">
  <sheetPr>
    <pageSetUpPr fitToPage="1"/>
  </sheetPr>
  <dimension ref="B2:Q37"/>
  <sheetViews>
    <sheetView tabSelected="1" zoomScale="85" zoomScaleNormal="85" workbookViewId="0">
      <selection activeCell="S9" sqref="S9"/>
    </sheetView>
  </sheetViews>
  <sheetFormatPr defaultColWidth="8.85546875" defaultRowHeight="14.25" x14ac:dyDescent="0.2"/>
  <cols>
    <col min="1" max="1" width="6.5703125" style="2" customWidth="1"/>
    <col min="2" max="2" width="5" style="2" customWidth="1"/>
    <col min="3" max="3" width="3.85546875" style="2" customWidth="1"/>
    <col min="4" max="7" width="8.85546875" style="2"/>
    <col min="8" max="8" width="10.42578125" style="2" customWidth="1"/>
    <col min="9" max="9" width="4.85546875" style="2" customWidth="1"/>
    <col min="10" max="16384" width="8.85546875" style="2"/>
  </cols>
  <sheetData>
    <row r="2" spans="2:13" x14ac:dyDescent="0.2">
      <c r="K2" s="412"/>
      <c r="L2" s="412"/>
      <c r="M2" s="412"/>
    </row>
    <row r="6" spans="2:13" ht="22.5" x14ac:dyDescent="0.45">
      <c r="B6" s="3"/>
      <c r="C6" s="4"/>
      <c r="D6" s="4"/>
    </row>
    <row r="7" spans="2:13" ht="5.45" customHeight="1" x14ac:dyDescent="0.45">
      <c r="B7" s="3"/>
      <c r="C7" s="4"/>
      <c r="D7" s="4"/>
    </row>
    <row r="9" spans="2:13" x14ac:dyDescent="0.2">
      <c r="C9" s="413"/>
      <c r="D9" s="413"/>
      <c r="E9" s="413"/>
    </row>
    <row r="10" spans="2:13" x14ac:dyDescent="0.2">
      <c r="D10" s="5" t="s">
        <v>0</v>
      </c>
    </row>
    <row r="11" spans="2:13" x14ac:dyDescent="0.2">
      <c r="D11" s="5" t="s">
        <v>1</v>
      </c>
    </row>
    <row r="12" spans="2:13" x14ac:dyDescent="0.2">
      <c r="D12" s="5" t="s">
        <v>2</v>
      </c>
    </row>
    <row r="13" spans="2:13" x14ac:dyDescent="0.2">
      <c r="D13" s="5" t="s">
        <v>3</v>
      </c>
      <c r="K13" s="203" t="s">
        <v>4</v>
      </c>
    </row>
    <row r="14" spans="2:13" x14ac:dyDescent="0.2">
      <c r="D14" s="5" t="s">
        <v>5</v>
      </c>
      <c r="K14" s="203" t="s">
        <v>6</v>
      </c>
    </row>
    <row r="15" spans="2:13" x14ac:dyDescent="0.2">
      <c r="D15" s="5"/>
      <c r="K15" s="203" t="s">
        <v>7</v>
      </c>
    </row>
    <row r="16" spans="2:13" x14ac:dyDescent="0.2">
      <c r="C16" s="205"/>
      <c r="K16" s="203" t="s">
        <v>8</v>
      </c>
    </row>
    <row r="19" spans="2:11" x14ac:dyDescent="0.2">
      <c r="D19" s="5" t="s">
        <v>9</v>
      </c>
    </row>
    <row r="20" spans="2:11" x14ac:dyDescent="0.2">
      <c r="D20" s="5" t="s">
        <v>10</v>
      </c>
    </row>
    <row r="21" spans="2:11" x14ac:dyDescent="0.2">
      <c r="D21" s="5" t="s">
        <v>7</v>
      </c>
    </row>
    <row r="22" spans="2:11" x14ac:dyDescent="0.2">
      <c r="D22" s="5" t="s">
        <v>11</v>
      </c>
      <c r="K22" s="203" t="s">
        <v>12</v>
      </c>
    </row>
    <row r="23" spans="2:11" x14ac:dyDescent="0.2">
      <c r="D23" s="5"/>
      <c r="K23" s="203" t="s">
        <v>13</v>
      </c>
    </row>
    <row r="24" spans="2:11" x14ac:dyDescent="0.2">
      <c r="C24" s="206"/>
      <c r="K24" s="203" t="s">
        <v>14</v>
      </c>
    </row>
    <row r="27" spans="2:11" x14ac:dyDescent="0.2">
      <c r="D27" s="5" t="s">
        <v>15</v>
      </c>
    </row>
    <row r="28" spans="2:11" x14ac:dyDescent="0.2">
      <c r="D28" s="5" t="s">
        <v>16</v>
      </c>
    </row>
    <row r="32" spans="2:11" x14ac:dyDescent="0.2">
      <c r="B32" s="204" t="s">
        <v>17</v>
      </c>
    </row>
    <row r="33" spans="2:17" ht="87.4" customHeight="1" x14ac:dyDescent="0.2">
      <c r="B33" s="414" t="s">
        <v>18</v>
      </c>
      <c r="C33" s="414"/>
      <c r="D33" s="414"/>
      <c r="E33" s="414"/>
      <c r="F33" s="414"/>
      <c r="G33" s="414"/>
      <c r="H33" s="414"/>
      <c r="I33" s="414"/>
      <c r="J33" s="414"/>
      <c r="K33" s="414"/>
      <c r="L33" s="414"/>
      <c r="M33" s="414"/>
      <c r="N33" s="414"/>
      <c r="O33" s="414"/>
      <c r="P33" s="414"/>
      <c r="Q33" s="414"/>
    </row>
    <row r="34" spans="2:17" x14ac:dyDescent="0.2">
      <c r="B34" s="414"/>
      <c r="C34" s="414"/>
      <c r="D34" s="414"/>
      <c r="E34" s="414"/>
      <c r="F34" s="414"/>
      <c r="G34" s="414"/>
      <c r="H34" s="414"/>
      <c r="I34" s="414"/>
      <c r="J34" s="414"/>
      <c r="K34" s="414"/>
      <c r="L34" s="414"/>
      <c r="M34" s="414"/>
      <c r="N34" s="414"/>
      <c r="O34" s="414"/>
      <c r="P34" s="414"/>
      <c r="Q34" s="414"/>
    </row>
    <row r="36" spans="2:17" x14ac:dyDescent="0.2">
      <c r="B36" s="204" t="s">
        <v>19</v>
      </c>
    </row>
    <row r="37" spans="2:17" ht="36" customHeight="1" x14ac:dyDescent="0.2">
      <c r="B37" s="411" t="s">
        <v>671</v>
      </c>
      <c r="C37" s="411"/>
      <c r="D37" s="411"/>
      <c r="E37" s="411"/>
      <c r="F37" s="411"/>
      <c r="G37" s="411"/>
      <c r="H37" s="411"/>
      <c r="I37" s="411"/>
      <c r="J37" s="411"/>
      <c r="K37" s="411"/>
      <c r="L37" s="411"/>
      <c r="M37" s="411"/>
      <c r="N37" s="411"/>
      <c r="O37" s="411"/>
      <c r="P37" s="411"/>
      <c r="Q37" s="411"/>
    </row>
  </sheetData>
  <sheetProtection algorithmName="SHA-512" hashValue="KNzny6ljlgdbl9bkopU3RG8hgLg7w7X191hBPieta1T6hWWq4f13VTzKc+KAPx6wv8JAvRQsPLKm4h6hs2L1CQ==" saltValue="vU2+VlLvP0JLoR7tySlIcQ==" spinCount="100000" sheet="1" objects="1" scenarios="1" selectLockedCells="1" selectUnlockedCells="1"/>
  <mergeCells count="4">
    <mergeCell ref="B37:Q37"/>
    <mergeCell ref="K2:M2"/>
    <mergeCell ref="C9:E9"/>
    <mergeCell ref="B33:Q34"/>
  </mergeCells>
  <printOptions horizontalCentered="1" verticalCentered="1"/>
  <pageMargins left="0.23622047244094491" right="0.23622047244094491" top="0.74803149606299213" bottom="0.74803149606299213" header="0.31496062992125984" footer="0.31496062992125984"/>
  <pageSetup paperSize="9" scale="81" orientation="landscape" horizontalDpi="1200" verticalDpi="1200" r:id="rId1"/>
  <colBreaks count="1" manualBreakCount="1">
    <brk id="1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F44E5-F2F5-4B6A-9FDE-5E6231073259}">
  <sheetPr>
    <pageSetUpPr fitToPage="1"/>
  </sheetPr>
  <dimension ref="A2:N75"/>
  <sheetViews>
    <sheetView zoomScale="85" zoomScaleNormal="85" workbookViewId="0">
      <selection activeCell="K32" sqref="K32"/>
    </sheetView>
  </sheetViews>
  <sheetFormatPr defaultColWidth="8.85546875" defaultRowHeight="15" x14ac:dyDescent="0.25"/>
  <cols>
    <col min="1" max="1" width="8.85546875" style="84"/>
    <col min="2" max="2" width="5.85546875" style="84" customWidth="1"/>
    <col min="3" max="3" width="52.7109375" style="1" customWidth="1"/>
    <col min="4" max="4" width="10.7109375" style="1" customWidth="1"/>
    <col min="5" max="11" width="16.140625" style="1" customWidth="1"/>
    <col min="12" max="12" width="16.140625" style="218" customWidth="1"/>
    <col min="13" max="15" width="16.140625" style="1" customWidth="1"/>
    <col min="16" max="16384" width="8.85546875" style="1"/>
  </cols>
  <sheetData>
    <row r="2" spans="2:14" x14ac:dyDescent="0.25">
      <c r="K2" s="412"/>
      <c r="L2" s="412"/>
      <c r="M2" s="412"/>
    </row>
    <row r="3" spans="2:14" x14ac:dyDescent="0.25">
      <c r="L3" s="412"/>
      <c r="M3" s="412"/>
      <c r="N3" s="412"/>
    </row>
    <row r="8" spans="2:14" ht="15" customHeight="1" x14ac:dyDescent="0.25"/>
    <row r="9" spans="2:14" ht="15" customHeight="1" x14ac:dyDescent="0.25">
      <c r="C9" s="7"/>
      <c r="D9" s="7"/>
      <c r="E9" s="7"/>
      <c r="F9" s="7"/>
      <c r="G9" s="7"/>
      <c r="H9" s="7"/>
      <c r="I9" s="7"/>
      <c r="J9" s="7"/>
      <c r="K9" s="7"/>
      <c r="L9" s="217"/>
      <c r="M9" s="7"/>
    </row>
    <row r="10" spans="2:14" ht="15.75" x14ac:dyDescent="0.25">
      <c r="B10" s="116" t="s">
        <v>26</v>
      </c>
      <c r="D10" s="7"/>
      <c r="E10" s="7"/>
      <c r="F10" s="7"/>
      <c r="G10" s="7"/>
      <c r="H10" s="7"/>
      <c r="I10" s="7"/>
      <c r="J10" s="7"/>
      <c r="K10" s="7"/>
      <c r="L10" s="217"/>
      <c r="M10" s="7"/>
    </row>
    <row r="11" spans="2:14" ht="15" customHeight="1" x14ac:dyDescent="0.25">
      <c r="C11" s="7"/>
      <c r="D11" s="7"/>
      <c r="E11" s="7"/>
      <c r="F11" s="7"/>
      <c r="G11" s="7"/>
      <c r="H11" s="7"/>
      <c r="I11" s="7"/>
      <c r="J11" s="7"/>
      <c r="K11" s="7"/>
      <c r="L11" s="217"/>
      <c r="M11" s="7"/>
    </row>
    <row r="12" spans="2:14" ht="15" customHeight="1" x14ac:dyDescent="0.25">
      <c r="C12" s="27" t="s">
        <v>0</v>
      </c>
      <c r="D12" s="27" t="s">
        <v>27</v>
      </c>
      <c r="E12" s="28">
        <v>2024</v>
      </c>
      <c r="F12" s="28">
        <v>2023</v>
      </c>
      <c r="G12" s="28">
        <v>2022</v>
      </c>
      <c r="H12" s="28">
        <v>2021</v>
      </c>
      <c r="I12" s="28">
        <v>2020</v>
      </c>
      <c r="J12" s="7"/>
      <c r="K12" s="7"/>
      <c r="L12" s="217"/>
      <c r="M12" s="7"/>
    </row>
    <row r="13" spans="2:14" ht="21" customHeight="1" x14ac:dyDescent="0.25">
      <c r="C13" s="11" t="s">
        <v>28</v>
      </c>
      <c r="D13" s="264" t="s">
        <v>29</v>
      </c>
      <c r="E13" s="265">
        <v>11967.6</v>
      </c>
      <c r="F13" s="266">
        <v>12619.7</v>
      </c>
      <c r="G13" s="267">
        <v>11970.4</v>
      </c>
      <c r="H13" s="268">
        <v>12234</v>
      </c>
      <c r="I13" s="268">
        <v>13418</v>
      </c>
      <c r="J13" s="7"/>
      <c r="K13" s="7"/>
      <c r="L13" s="217"/>
      <c r="M13" s="7"/>
    </row>
    <row r="14" spans="2:14" ht="21" customHeight="1" x14ac:dyDescent="0.25">
      <c r="C14" s="11" t="s">
        <v>30</v>
      </c>
      <c r="D14" s="264" t="s">
        <v>29</v>
      </c>
      <c r="E14" s="265">
        <v>11967.6</v>
      </c>
      <c r="F14" s="266">
        <v>12619.7</v>
      </c>
      <c r="G14" s="268">
        <v>11987.1</v>
      </c>
      <c r="H14" s="268">
        <v>12234</v>
      </c>
      <c r="I14" s="268">
        <v>13418</v>
      </c>
      <c r="J14" s="7"/>
      <c r="K14" s="218"/>
      <c r="M14" s="7"/>
    </row>
    <row r="15" spans="2:14" ht="21" customHeight="1" x14ac:dyDescent="0.25">
      <c r="C15" s="11" t="s">
        <v>31</v>
      </c>
      <c r="D15" s="264" t="s">
        <v>29</v>
      </c>
      <c r="E15" s="269">
        <v>-9556.8993352500001</v>
      </c>
      <c r="F15" s="269">
        <v>-10292.727358999999</v>
      </c>
      <c r="G15" s="269">
        <v>-9694.2999999999993</v>
      </c>
      <c r="H15" s="269">
        <v>-9814</v>
      </c>
      <c r="I15" s="269">
        <v>-11078</v>
      </c>
      <c r="J15" s="7"/>
      <c r="K15" s="218"/>
      <c r="M15" s="7"/>
    </row>
    <row r="16" spans="2:14" ht="21" customHeight="1" x14ac:dyDescent="0.25">
      <c r="C16" s="11" t="s">
        <v>32</v>
      </c>
      <c r="D16" s="264" t="s">
        <v>29</v>
      </c>
      <c r="E16" s="270">
        <v>2410.7006647500002</v>
      </c>
      <c r="F16" s="270">
        <v>2326.9726410000021</v>
      </c>
      <c r="G16" s="270">
        <v>2249</v>
      </c>
      <c r="H16" s="270">
        <v>2420</v>
      </c>
      <c r="I16" s="270">
        <v>2340</v>
      </c>
      <c r="J16" s="7"/>
      <c r="K16" s="218"/>
      <c r="M16" s="7"/>
    </row>
    <row r="17" spans="2:13" ht="12.75" customHeight="1" x14ac:dyDescent="0.25">
      <c r="C17" s="118" t="s">
        <v>33</v>
      </c>
      <c r="D17" s="168"/>
      <c r="E17" s="168"/>
      <c r="F17" s="7"/>
      <c r="G17" s="7"/>
      <c r="H17" s="7"/>
      <c r="I17" s="7"/>
      <c r="J17" s="7"/>
      <c r="K17" s="218"/>
      <c r="M17" s="7"/>
    </row>
    <row r="18" spans="2:13" ht="12.75" customHeight="1" x14ac:dyDescent="0.25">
      <c r="C18" s="118" t="s">
        <v>34</v>
      </c>
      <c r="D18" s="168"/>
      <c r="E18" s="168"/>
      <c r="F18" s="7"/>
      <c r="G18" s="7"/>
      <c r="H18" s="7"/>
      <c r="I18" s="7"/>
      <c r="J18" s="7"/>
      <c r="K18" s="7"/>
      <c r="L18" s="217"/>
      <c r="M18" s="7"/>
    </row>
    <row r="19" spans="2:13" ht="15" customHeight="1" x14ac:dyDescent="0.25">
      <c r="C19" s="118"/>
      <c r="D19" s="168"/>
      <c r="E19" s="168"/>
      <c r="F19" s="7"/>
      <c r="G19" s="7"/>
      <c r="H19" s="7"/>
      <c r="I19" s="7"/>
      <c r="J19" s="7"/>
      <c r="K19" s="7"/>
      <c r="L19" s="217"/>
      <c r="M19" s="7"/>
    </row>
    <row r="20" spans="2:13" ht="15" customHeight="1" x14ac:dyDescent="0.35">
      <c r="C20" s="8"/>
      <c r="D20" s="168"/>
      <c r="E20" s="168"/>
      <c r="F20" s="7"/>
      <c r="G20" s="7"/>
      <c r="H20" s="7"/>
      <c r="I20" s="7"/>
      <c r="J20" s="7"/>
      <c r="K20" s="7"/>
      <c r="L20" s="217"/>
      <c r="M20" s="7"/>
    </row>
    <row r="21" spans="2:13" ht="15.75" x14ac:dyDescent="0.25">
      <c r="B21" s="116" t="s">
        <v>35</v>
      </c>
      <c r="D21" s="168"/>
      <c r="E21" s="168"/>
      <c r="F21" s="7"/>
      <c r="G21" s="7"/>
      <c r="H21" s="7"/>
      <c r="I21" s="7"/>
      <c r="J21" s="7"/>
    </row>
    <row r="22" spans="2:13" ht="15" customHeight="1" x14ac:dyDescent="0.25">
      <c r="C22" s="7"/>
      <c r="D22" s="168"/>
      <c r="E22" s="168"/>
      <c r="F22" s="7"/>
      <c r="G22" s="7"/>
      <c r="H22" s="7"/>
      <c r="I22" s="7"/>
      <c r="J22"/>
    </row>
    <row r="23" spans="2:13" ht="15.75" x14ac:dyDescent="0.25">
      <c r="C23" s="27" t="s">
        <v>711</v>
      </c>
      <c r="D23" s="27" t="s">
        <v>27</v>
      </c>
      <c r="E23" s="28">
        <v>2024</v>
      </c>
      <c r="F23" s="28">
        <v>2023</v>
      </c>
      <c r="G23" s="28">
        <v>2022</v>
      </c>
      <c r="H23" s="28">
        <v>2021</v>
      </c>
      <c r="I23" s="28">
        <v>2020</v>
      </c>
      <c r="J23" s="7"/>
      <c r="L23" s="7"/>
    </row>
    <row r="24" spans="2:13" ht="21" customHeight="1" x14ac:dyDescent="0.25">
      <c r="C24" s="11" t="s">
        <v>36</v>
      </c>
      <c r="D24" s="264" t="s">
        <v>37</v>
      </c>
      <c r="E24" s="271">
        <v>0.5714285714285714</v>
      </c>
      <c r="F24" s="99">
        <v>0.5</v>
      </c>
      <c r="G24" s="95">
        <v>0.42857142857142855</v>
      </c>
      <c r="H24" s="95">
        <v>0.33333333333333331</v>
      </c>
      <c r="I24" s="95">
        <v>0.33333333333333331</v>
      </c>
      <c r="J24" s="7"/>
      <c r="K24" s="7"/>
      <c r="L24" s="7"/>
    </row>
    <row r="25" spans="2:13" ht="21" customHeight="1" x14ac:dyDescent="0.25">
      <c r="C25" s="12" t="s">
        <v>38</v>
      </c>
      <c r="D25" s="272" t="s">
        <v>37</v>
      </c>
      <c r="E25" s="271">
        <v>0.42857142857142855</v>
      </c>
      <c r="F25" s="273">
        <v>0.5</v>
      </c>
      <c r="G25" s="274">
        <v>0.5714285714285714</v>
      </c>
      <c r="H25" s="275">
        <v>0.66666666666666674</v>
      </c>
      <c r="I25" s="274">
        <v>0.66666666666666663</v>
      </c>
      <c r="J25" s="7"/>
      <c r="K25" s="7"/>
      <c r="L25" s="7"/>
    </row>
    <row r="26" spans="2:13" ht="21" customHeight="1" x14ac:dyDescent="0.25">
      <c r="C26" s="12" t="s">
        <v>39</v>
      </c>
      <c r="D26" s="272" t="s">
        <v>40</v>
      </c>
      <c r="E26" s="276">
        <v>7</v>
      </c>
      <c r="F26" s="277">
        <v>6</v>
      </c>
      <c r="G26" s="277">
        <v>8</v>
      </c>
      <c r="H26" s="277">
        <v>6</v>
      </c>
      <c r="I26" s="277">
        <v>6</v>
      </c>
      <c r="J26" s="7"/>
      <c r="K26" s="7"/>
      <c r="L26" s="7"/>
    </row>
    <row r="27" spans="2:13" ht="15" customHeight="1" x14ac:dyDescent="0.25">
      <c r="C27" s="103"/>
      <c r="D27" s="169"/>
      <c r="E27" s="169"/>
      <c r="F27" s="122"/>
      <c r="G27" s="122"/>
      <c r="H27" s="122"/>
      <c r="I27" s="122"/>
      <c r="J27" s="7"/>
      <c r="K27" s="7"/>
      <c r="L27" s="7"/>
      <c r="M27" s="7"/>
    </row>
    <row r="28" spans="2:13" ht="15" customHeight="1" x14ac:dyDescent="0.25">
      <c r="C28" s="103"/>
      <c r="D28" s="169"/>
      <c r="E28" s="169"/>
      <c r="F28" s="122"/>
      <c r="G28" s="122"/>
      <c r="H28" s="122"/>
      <c r="I28" s="122"/>
      <c r="J28" s="7"/>
      <c r="K28" s="7"/>
      <c r="L28" s="7"/>
      <c r="M28" s="7"/>
    </row>
    <row r="29" spans="2:13" ht="15.75" x14ac:dyDescent="0.25">
      <c r="C29" s="27" t="s">
        <v>678</v>
      </c>
      <c r="D29" s="27" t="s">
        <v>27</v>
      </c>
      <c r="E29" s="28">
        <v>2024</v>
      </c>
      <c r="F29" s="28">
        <v>2023</v>
      </c>
      <c r="G29" s="28">
        <v>2022</v>
      </c>
      <c r="H29" s="28">
        <v>2021</v>
      </c>
      <c r="I29" s="28">
        <v>2020</v>
      </c>
      <c r="J29" s="7"/>
      <c r="K29" s="7"/>
      <c r="L29" s="7"/>
      <c r="M29" s="7"/>
    </row>
    <row r="30" spans="2:13" ht="21" customHeight="1" x14ac:dyDescent="0.25">
      <c r="C30" s="11" t="s">
        <v>41</v>
      </c>
      <c r="D30" s="264" t="s">
        <v>40</v>
      </c>
      <c r="E30" s="10">
        <v>5</v>
      </c>
      <c r="F30" s="288">
        <v>3</v>
      </c>
      <c r="G30" s="161">
        <v>4</v>
      </c>
      <c r="H30" s="161">
        <v>1</v>
      </c>
      <c r="I30" s="161">
        <v>2</v>
      </c>
      <c r="J30" s="7"/>
      <c r="K30" s="7"/>
      <c r="L30" s="7"/>
    </row>
    <row r="31" spans="2:13" ht="21" customHeight="1" x14ac:dyDescent="0.25">
      <c r="C31" s="11" t="s">
        <v>42</v>
      </c>
      <c r="D31" s="264" t="s">
        <v>40</v>
      </c>
      <c r="E31" s="10">
        <v>0</v>
      </c>
      <c r="F31" s="288">
        <v>2</v>
      </c>
      <c r="G31" s="161">
        <v>3</v>
      </c>
      <c r="H31" s="161">
        <v>2</v>
      </c>
      <c r="I31" s="161">
        <v>1</v>
      </c>
      <c r="J31" s="7"/>
      <c r="K31" s="7"/>
      <c r="L31" s="7"/>
    </row>
    <row r="32" spans="2:13" ht="21" customHeight="1" x14ac:dyDescent="0.25">
      <c r="C32" s="11" t="s">
        <v>43</v>
      </c>
      <c r="D32" s="264" t="s">
        <v>40</v>
      </c>
      <c r="E32" s="10">
        <v>2</v>
      </c>
      <c r="F32" s="288">
        <v>1</v>
      </c>
      <c r="G32" s="161">
        <v>1</v>
      </c>
      <c r="H32" s="161">
        <v>3</v>
      </c>
      <c r="I32" s="161">
        <v>3</v>
      </c>
      <c r="J32" s="7"/>
      <c r="K32" s="7"/>
      <c r="L32" s="7"/>
    </row>
    <row r="33" spans="2:13" ht="15" customHeight="1" x14ac:dyDescent="0.25">
      <c r="C33" s="103"/>
      <c r="D33" s="168"/>
      <c r="E33" s="168"/>
      <c r="F33" s="7"/>
      <c r="G33" s="7"/>
      <c r="H33" s="7"/>
      <c r="I33" s="7"/>
      <c r="J33" s="7"/>
      <c r="L33" s="7"/>
    </row>
    <row r="34" spans="2:13" ht="15" customHeight="1" x14ac:dyDescent="0.25">
      <c r="C34" s="103"/>
      <c r="D34" s="168"/>
      <c r="E34" s="168"/>
      <c r="F34" s="7"/>
      <c r="G34" s="7"/>
      <c r="H34" s="7"/>
      <c r="I34" s="7"/>
      <c r="J34" s="7"/>
    </row>
    <row r="35" spans="2:13" ht="15.75" x14ac:dyDescent="0.25">
      <c r="B35" s="117" t="s">
        <v>44</v>
      </c>
      <c r="D35" s="170"/>
      <c r="E35" s="170"/>
      <c r="F35" s="6"/>
      <c r="G35" s="6"/>
      <c r="H35" s="6"/>
      <c r="I35" s="7"/>
      <c r="J35" s="7"/>
    </row>
    <row r="36" spans="2:13" ht="15" customHeight="1" x14ac:dyDescent="0.25">
      <c r="C36" s="9"/>
      <c r="D36" s="170"/>
      <c r="E36" s="170"/>
      <c r="F36" s="6"/>
      <c r="G36" s="6"/>
      <c r="H36" s="6"/>
      <c r="I36" s="7"/>
    </row>
    <row r="37" spans="2:13" x14ac:dyDescent="0.25">
      <c r="C37" s="27" t="s">
        <v>2</v>
      </c>
      <c r="D37" s="27" t="s">
        <v>27</v>
      </c>
      <c r="E37" s="28">
        <v>2024</v>
      </c>
      <c r="F37" s="28">
        <v>2023</v>
      </c>
      <c r="G37" s="28">
        <v>2022</v>
      </c>
      <c r="H37" s="28">
        <v>2021</v>
      </c>
      <c r="I37" s="28">
        <v>2020</v>
      </c>
    </row>
    <row r="38" spans="2:13" ht="30" customHeight="1" x14ac:dyDescent="0.25">
      <c r="C38" s="11" t="s">
        <v>45</v>
      </c>
      <c r="D38" s="12" t="s">
        <v>40</v>
      </c>
      <c r="E38" s="278">
        <v>0</v>
      </c>
      <c r="F38" s="279">
        <v>0</v>
      </c>
      <c r="G38" s="280">
        <v>0</v>
      </c>
      <c r="H38" s="280">
        <v>0</v>
      </c>
      <c r="I38" s="280">
        <v>0</v>
      </c>
      <c r="L38" s="217"/>
    </row>
    <row r="39" spans="2:13" ht="30" customHeight="1" x14ac:dyDescent="0.25">
      <c r="C39" s="11" t="s">
        <v>46</v>
      </c>
      <c r="D39" s="12" t="s">
        <v>40</v>
      </c>
      <c r="E39" s="278">
        <v>0</v>
      </c>
      <c r="F39" s="279">
        <v>0</v>
      </c>
      <c r="G39" s="280">
        <v>0</v>
      </c>
      <c r="H39" s="280">
        <v>0</v>
      </c>
      <c r="I39" s="280">
        <v>0</v>
      </c>
      <c r="L39" s="217"/>
    </row>
    <row r="40" spans="2:13" ht="30" customHeight="1" x14ac:dyDescent="0.25">
      <c r="C40" s="11" t="s">
        <v>47</v>
      </c>
      <c r="D40" s="12" t="s">
        <v>40</v>
      </c>
      <c r="E40" s="281" t="s">
        <v>48</v>
      </c>
      <c r="F40" s="280" t="s">
        <v>48</v>
      </c>
      <c r="G40" s="280">
        <v>0</v>
      </c>
      <c r="H40" s="280">
        <v>0</v>
      </c>
      <c r="I40" s="280">
        <v>0</v>
      </c>
      <c r="K40" s="14"/>
      <c r="L40" s="217"/>
      <c r="M40" s="14"/>
    </row>
    <row r="41" spans="2:13" ht="21" customHeight="1" x14ac:dyDescent="0.25">
      <c r="C41" s="11" t="s">
        <v>49</v>
      </c>
      <c r="D41" s="12" t="s">
        <v>40</v>
      </c>
      <c r="E41" s="282">
        <v>110</v>
      </c>
      <c r="F41" s="277">
        <v>78</v>
      </c>
      <c r="G41" s="280">
        <v>165</v>
      </c>
      <c r="H41" s="280">
        <v>79</v>
      </c>
      <c r="I41" s="280">
        <v>56</v>
      </c>
      <c r="L41" s="217"/>
      <c r="M41" s="14"/>
    </row>
    <row r="42" spans="2:13" ht="30" customHeight="1" x14ac:dyDescent="0.25">
      <c r="C42" s="283" t="s">
        <v>50</v>
      </c>
      <c r="D42" s="12" t="s">
        <v>40</v>
      </c>
      <c r="E42" s="282">
        <v>9</v>
      </c>
      <c r="F42" s="277">
        <v>13</v>
      </c>
      <c r="G42" s="280">
        <v>10</v>
      </c>
      <c r="H42" s="280">
        <v>13</v>
      </c>
      <c r="I42" s="280">
        <v>0</v>
      </c>
      <c r="L42" s="217"/>
      <c r="M42" s="14"/>
    </row>
    <row r="43" spans="2:13" ht="141.75" customHeight="1" x14ac:dyDescent="0.25">
      <c r="C43" s="415" t="s">
        <v>51</v>
      </c>
      <c r="D43" s="415"/>
      <c r="E43" s="415"/>
      <c r="F43" s="415"/>
      <c r="G43" s="415"/>
      <c r="H43" s="415"/>
      <c r="I43" s="415"/>
      <c r="K43" s="14"/>
      <c r="L43" s="53"/>
      <c r="M43" s="14"/>
    </row>
    <row r="44" spans="2:13" ht="15" customHeight="1" x14ac:dyDescent="0.25">
      <c r="C44" s="181"/>
      <c r="D44" s="114"/>
      <c r="E44" s="114"/>
      <c r="F44" s="113"/>
      <c r="G44" s="78"/>
      <c r="H44" s="7"/>
      <c r="I44" s="7"/>
      <c r="J44" s="7"/>
      <c r="K44" s="7"/>
      <c r="L44" s="217"/>
      <c r="M44" s="7"/>
    </row>
    <row r="45" spans="2:13" ht="15.75" x14ac:dyDescent="0.25">
      <c r="C45" s="27" t="s">
        <v>22</v>
      </c>
      <c r="D45" s="27" t="s">
        <v>27</v>
      </c>
      <c r="E45" s="28">
        <v>2024</v>
      </c>
      <c r="F45" s="28">
        <v>2023</v>
      </c>
      <c r="G45" s="28">
        <v>2022</v>
      </c>
      <c r="H45" s="7"/>
      <c r="I45" s="7"/>
      <c r="J45" s="7"/>
      <c r="K45" s="7"/>
      <c r="L45" s="217"/>
      <c r="M45" s="7"/>
    </row>
    <row r="46" spans="2:13" ht="30" customHeight="1" x14ac:dyDescent="0.25">
      <c r="C46" s="12" t="s">
        <v>52</v>
      </c>
      <c r="D46" s="21" t="s">
        <v>53</v>
      </c>
      <c r="E46" s="184">
        <v>20719</v>
      </c>
      <c r="F46" s="279">
        <v>22875</v>
      </c>
      <c r="G46" s="280">
        <v>11835</v>
      </c>
      <c r="H46" s="7"/>
      <c r="I46" s="7"/>
      <c r="J46" s="7"/>
      <c r="K46" s="7"/>
      <c r="L46" s="217"/>
    </row>
    <row r="47" spans="2:13" ht="21" customHeight="1" x14ac:dyDescent="0.25">
      <c r="C47" s="115" t="s">
        <v>54</v>
      </c>
      <c r="D47" s="21" t="s">
        <v>53</v>
      </c>
      <c r="E47" s="183">
        <v>10834</v>
      </c>
      <c r="F47" s="279">
        <v>15292</v>
      </c>
      <c r="G47" s="280">
        <v>11835</v>
      </c>
      <c r="H47" s="7"/>
      <c r="I47" s="7"/>
      <c r="J47" s="7"/>
      <c r="K47" s="7"/>
      <c r="L47" s="217"/>
    </row>
    <row r="48" spans="2:13" ht="21" customHeight="1" x14ac:dyDescent="0.25">
      <c r="C48" s="115" t="s">
        <v>55</v>
      </c>
      <c r="D48" s="21" t="s">
        <v>53</v>
      </c>
      <c r="E48" s="183">
        <v>9885</v>
      </c>
      <c r="F48" s="279">
        <v>7583</v>
      </c>
      <c r="G48" s="280" t="s">
        <v>56</v>
      </c>
      <c r="H48" s="7"/>
      <c r="I48" s="7"/>
      <c r="J48" s="7"/>
      <c r="K48" s="7"/>
      <c r="L48" s="217"/>
    </row>
    <row r="49" spans="2:13" ht="21" customHeight="1" x14ac:dyDescent="0.25">
      <c r="C49" s="115" t="s">
        <v>679</v>
      </c>
      <c r="D49" s="21" t="s">
        <v>53</v>
      </c>
      <c r="E49" s="184">
        <v>19401</v>
      </c>
      <c r="F49" s="279">
        <v>22130</v>
      </c>
      <c r="G49" s="280" t="s">
        <v>56</v>
      </c>
      <c r="H49" s="7"/>
      <c r="I49" s="7"/>
      <c r="J49" s="7"/>
      <c r="K49" s="7"/>
      <c r="L49" s="217"/>
    </row>
    <row r="50" spans="2:13" ht="15" customHeight="1" x14ac:dyDescent="0.25">
      <c r="C50" s="416" t="s">
        <v>672</v>
      </c>
      <c r="D50" s="416"/>
      <c r="E50" s="416"/>
      <c r="F50" s="416"/>
      <c r="G50" s="416"/>
      <c r="H50" s="416"/>
      <c r="I50" s="416"/>
      <c r="J50" s="416"/>
      <c r="K50" s="7"/>
    </row>
    <row r="51" spans="2:13" ht="15.75" x14ac:dyDescent="0.25">
      <c r="C51" s="259" t="s">
        <v>57</v>
      </c>
      <c r="D51" s="33"/>
      <c r="E51" s="33"/>
      <c r="F51" s="74"/>
      <c r="G51" s="78"/>
      <c r="H51" s="78"/>
      <c r="I51" s="78"/>
      <c r="J51" s="7"/>
      <c r="K51" s="7"/>
      <c r="L51" s="217"/>
      <c r="M51" s="7"/>
    </row>
    <row r="52" spans="2:13" ht="15.75" x14ac:dyDescent="0.25">
      <c r="C52" s="259"/>
      <c r="D52" s="33"/>
      <c r="E52" s="33"/>
      <c r="F52" s="74"/>
      <c r="G52" s="78"/>
      <c r="H52" s="78"/>
      <c r="I52" s="78"/>
      <c r="J52" s="7"/>
      <c r="K52" s="7"/>
      <c r="L52" s="217"/>
      <c r="M52" s="7"/>
    </row>
    <row r="53" spans="2:13" ht="15" customHeight="1" x14ac:dyDescent="0.25">
      <c r="C53" s="159"/>
      <c r="D53" s="33"/>
      <c r="E53" s="33"/>
      <c r="F53" s="74"/>
      <c r="G53" s="78"/>
      <c r="H53" s="7"/>
      <c r="I53" s="7"/>
      <c r="J53" s="7"/>
      <c r="K53" s="7"/>
      <c r="L53" s="217"/>
      <c r="M53" s="7"/>
    </row>
    <row r="54" spans="2:13" ht="30" x14ac:dyDescent="0.25">
      <c r="C54" s="27" t="s">
        <v>25</v>
      </c>
      <c r="D54" s="27" t="s">
        <v>27</v>
      </c>
      <c r="E54" s="28" t="s">
        <v>58</v>
      </c>
      <c r="F54" s="28" t="s">
        <v>59</v>
      </c>
      <c r="G54" s="28" t="s">
        <v>60</v>
      </c>
      <c r="H54" s="28" t="s">
        <v>61</v>
      </c>
      <c r="I54" s="28" t="s">
        <v>62</v>
      </c>
      <c r="J54" s="28" t="s">
        <v>63</v>
      </c>
      <c r="K54" s="7"/>
      <c r="L54" s="217"/>
    </row>
    <row r="55" spans="2:13" ht="30" customHeight="1" x14ac:dyDescent="0.25">
      <c r="C55" s="12" t="s">
        <v>64</v>
      </c>
      <c r="D55" s="21" t="s">
        <v>37</v>
      </c>
      <c r="E55" s="216">
        <v>99</v>
      </c>
      <c r="F55" s="216">
        <v>99</v>
      </c>
      <c r="G55" s="280">
        <v>100</v>
      </c>
      <c r="H55" s="280">
        <v>100</v>
      </c>
      <c r="I55" s="280">
        <v>100</v>
      </c>
      <c r="J55" s="280">
        <v>100</v>
      </c>
      <c r="K55" s="7"/>
      <c r="L55" s="217"/>
    </row>
    <row r="56" spans="2:13" ht="30" customHeight="1" x14ac:dyDescent="0.25">
      <c r="C56" s="115" t="s">
        <v>65</v>
      </c>
      <c r="D56" s="21" t="s">
        <v>40</v>
      </c>
      <c r="E56" s="244">
        <v>316</v>
      </c>
      <c r="F56" s="244">
        <v>332</v>
      </c>
      <c r="G56" s="279">
        <v>287</v>
      </c>
      <c r="H56" s="280">
        <v>224</v>
      </c>
      <c r="I56" s="280">
        <v>224</v>
      </c>
      <c r="J56" s="280">
        <v>287</v>
      </c>
      <c r="K56" s="7"/>
      <c r="L56" s="217"/>
    </row>
    <row r="57" spans="2:13" ht="15" customHeight="1" x14ac:dyDescent="0.25">
      <c r="D57" s="171"/>
      <c r="E57" s="171"/>
      <c r="J57" s="7"/>
      <c r="K57" s="7"/>
    </row>
    <row r="58" spans="2:13" ht="15" customHeight="1" x14ac:dyDescent="0.25">
      <c r="D58" s="171"/>
      <c r="E58" s="171"/>
    </row>
    <row r="59" spans="2:13" x14ac:dyDescent="0.25">
      <c r="B59" s="117" t="s">
        <v>66</v>
      </c>
      <c r="C59" s="30"/>
      <c r="D59" s="171"/>
      <c r="E59" s="171"/>
    </row>
    <row r="60" spans="2:13" ht="15" customHeight="1" x14ac:dyDescent="0.25">
      <c r="B60" s="117"/>
      <c r="C60" s="30"/>
      <c r="D60" s="171"/>
      <c r="E60" s="171"/>
    </row>
    <row r="61" spans="2:13" x14ac:dyDescent="0.25">
      <c r="C61" s="30" t="s">
        <v>3</v>
      </c>
      <c r="D61" s="27" t="s">
        <v>27</v>
      </c>
      <c r="E61" s="28">
        <v>2024</v>
      </c>
      <c r="F61" s="28">
        <v>2023</v>
      </c>
      <c r="G61" s="28">
        <v>2022</v>
      </c>
      <c r="H61" s="28">
        <v>2021</v>
      </c>
      <c r="I61" s="28">
        <v>2020</v>
      </c>
    </row>
    <row r="62" spans="2:13" ht="21" customHeight="1" x14ac:dyDescent="0.25">
      <c r="C62" s="12" t="s">
        <v>673</v>
      </c>
      <c r="D62" s="12" t="s">
        <v>67</v>
      </c>
      <c r="E62" s="282" t="s">
        <v>68</v>
      </c>
      <c r="F62" s="279">
        <v>1500</v>
      </c>
      <c r="G62" s="280">
        <v>13000</v>
      </c>
      <c r="H62" s="280">
        <v>7449</v>
      </c>
      <c r="I62" s="280">
        <v>1100</v>
      </c>
      <c r="L62" s="217"/>
    </row>
    <row r="63" spans="2:13" ht="45" x14ac:dyDescent="0.25">
      <c r="C63" s="115" t="s">
        <v>69</v>
      </c>
      <c r="D63" s="12" t="s">
        <v>70</v>
      </c>
      <c r="E63" s="282" t="s">
        <v>68</v>
      </c>
      <c r="F63" s="286" t="s">
        <v>71</v>
      </c>
      <c r="G63" s="287" t="s">
        <v>72</v>
      </c>
      <c r="H63" s="287" t="s">
        <v>73</v>
      </c>
      <c r="I63" s="287" t="s">
        <v>74</v>
      </c>
      <c r="K63" s="14"/>
      <c r="L63" s="217"/>
    </row>
    <row r="64" spans="2:13" ht="15" customHeight="1" x14ac:dyDescent="0.25">
      <c r="C64" s="159"/>
      <c r="D64" s="66"/>
      <c r="E64" s="66"/>
      <c r="F64" s="201"/>
      <c r="G64" s="202"/>
      <c r="H64" s="202"/>
      <c r="I64" s="202"/>
      <c r="K64" s="14"/>
    </row>
    <row r="65" spans="2:12" ht="15" customHeight="1" x14ac:dyDescent="0.25"/>
    <row r="66" spans="2:12" x14ac:dyDescent="0.25">
      <c r="B66" s="117" t="s">
        <v>75</v>
      </c>
    </row>
    <row r="67" spans="2:12" ht="15" customHeight="1" x14ac:dyDescent="0.25">
      <c r="B67" s="117"/>
    </row>
    <row r="68" spans="2:12" x14ac:dyDescent="0.25">
      <c r="C68" s="30" t="s">
        <v>20</v>
      </c>
      <c r="D68" s="27" t="s">
        <v>27</v>
      </c>
      <c r="E68" s="28">
        <v>2024</v>
      </c>
      <c r="F68" s="28">
        <v>2023</v>
      </c>
      <c r="G68" s="28">
        <v>2022</v>
      </c>
      <c r="H68" s="28">
        <v>2021</v>
      </c>
      <c r="I68" s="28">
        <v>2020</v>
      </c>
    </row>
    <row r="69" spans="2:12" ht="21" customHeight="1" x14ac:dyDescent="0.25">
      <c r="C69" s="12" t="s">
        <v>76</v>
      </c>
      <c r="D69" s="21" t="s">
        <v>40</v>
      </c>
      <c r="E69" s="285">
        <v>25</v>
      </c>
      <c r="F69" s="280">
        <v>19</v>
      </c>
      <c r="G69" s="280">
        <v>19</v>
      </c>
      <c r="H69" s="280">
        <v>21</v>
      </c>
      <c r="I69" s="280">
        <v>18</v>
      </c>
      <c r="L69" s="217"/>
    </row>
    <row r="70" spans="2:12" x14ac:dyDescent="0.25">
      <c r="C70" s="103" t="s">
        <v>77</v>
      </c>
      <c r="D70" s="114"/>
      <c r="E70" s="114"/>
      <c r="F70" s="113"/>
      <c r="G70" s="78"/>
      <c r="H70" s="78"/>
      <c r="I70" s="78"/>
    </row>
    <row r="71" spans="2:12" ht="15" customHeight="1" x14ac:dyDescent="0.25">
      <c r="C71" s="221"/>
      <c r="D71" s="114"/>
      <c r="E71" s="114"/>
      <c r="F71" s="113"/>
      <c r="G71" s="78"/>
      <c r="H71" s="78"/>
      <c r="I71" s="78"/>
    </row>
    <row r="72" spans="2:12" ht="15" customHeight="1" x14ac:dyDescent="0.25">
      <c r="D72" s="171"/>
      <c r="E72" s="171"/>
    </row>
    <row r="73" spans="2:12" x14ac:dyDescent="0.25">
      <c r="C73" s="30" t="s">
        <v>24</v>
      </c>
      <c r="D73" s="27" t="s">
        <v>27</v>
      </c>
      <c r="E73" s="28">
        <v>2024</v>
      </c>
      <c r="F73" s="28">
        <v>2023</v>
      </c>
      <c r="G73" s="28">
        <v>2022</v>
      </c>
      <c r="H73" s="28">
        <v>2021</v>
      </c>
      <c r="I73" s="28">
        <v>2020</v>
      </c>
    </row>
    <row r="74" spans="2:12" ht="21" customHeight="1" x14ac:dyDescent="0.25">
      <c r="C74" s="12" t="s">
        <v>680</v>
      </c>
      <c r="D74" s="21" t="s">
        <v>40</v>
      </c>
      <c r="E74" s="285">
        <v>0</v>
      </c>
      <c r="F74" s="280">
        <v>2</v>
      </c>
      <c r="G74" s="280">
        <v>0</v>
      </c>
      <c r="H74" s="280">
        <v>1</v>
      </c>
      <c r="I74" s="280">
        <v>0</v>
      </c>
      <c r="L74" s="217"/>
    </row>
    <row r="75" spans="2:12" x14ac:dyDescent="0.25">
      <c r="C75" s="103"/>
      <c r="D75" s="171"/>
      <c r="E75" s="171"/>
    </row>
  </sheetData>
  <sheetProtection algorithmName="SHA-512" hashValue="93VyWqOZouy9Ks3G2UePk9SdGtvvY0hEjfUWwecJdzdxB8yQqxWMQnXDW/444rqfK8DOHfvVFuDuN/o/zKhjWg==" saltValue="Fa8qnj9/YtE4hxS9Mrrxcg==" spinCount="100000" sheet="1" objects="1" scenarios="1" selectLockedCells="1" selectUnlockedCells="1"/>
  <mergeCells count="4">
    <mergeCell ref="K2:M2"/>
    <mergeCell ref="C43:I43"/>
    <mergeCell ref="L3:N3"/>
    <mergeCell ref="C50:J50"/>
  </mergeCells>
  <phoneticPr fontId="36" type="noConversion"/>
  <pageMargins left="0.25" right="0.25" top="0.75" bottom="0.75" header="0.3" footer="0.3"/>
  <pageSetup paperSize="9" scale="96" fitToHeight="0" orientation="landscape" horizontalDpi="300" verticalDpi="300" r:id="rId1"/>
  <rowBreaks count="1" manualBreakCount="1">
    <brk id="52"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31066-B67F-4094-B4F9-AF091246AB85}">
  <sheetPr>
    <pageSetUpPr fitToPage="1"/>
  </sheetPr>
  <dimension ref="A1:O133"/>
  <sheetViews>
    <sheetView zoomScale="90" zoomScaleNormal="90" workbookViewId="0">
      <selection activeCell="D136" sqref="D136"/>
    </sheetView>
  </sheetViews>
  <sheetFormatPr defaultColWidth="8.85546875" defaultRowHeight="15.75" x14ac:dyDescent="0.25"/>
  <cols>
    <col min="1" max="1" width="8.85546875" style="84"/>
    <col min="2" max="2" width="5.85546875" style="84" customWidth="1"/>
    <col min="3" max="3" width="52.7109375" style="1" customWidth="1"/>
    <col min="4" max="11" width="16.140625" style="1" customWidth="1"/>
    <col min="12" max="12" width="16.140625" style="220" customWidth="1"/>
    <col min="13" max="16" width="16.140625" style="1" customWidth="1"/>
    <col min="17" max="16382" width="8.85546875" style="1"/>
    <col min="16383" max="16384" width="8.85546875" style="1" bestFit="1"/>
  </cols>
  <sheetData>
    <row r="1" spans="2:15" ht="15" customHeight="1" x14ac:dyDescent="0.25"/>
    <row r="2" spans="2:15" ht="15" customHeight="1" x14ac:dyDescent="0.25">
      <c r="M2" s="2"/>
      <c r="N2" s="2"/>
      <c r="O2" s="2"/>
    </row>
    <row r="3" spans="2:15" ht="15" customHeight="1" x14ac:dyDescent="0.25"/>
    <row r="4" spans="2:15" ht="15" customHeight="1" x14ac:dyDescent="0.25">
      <c r="L4" s="412"/>
      <c r="M4" s="412"/>
      <c r="N4" s="412"/>
    </row>
    <row r="5" spans="2:15" ht="15" customHeight="1" x14ac:dyDescent="0.25"/>
    <row r="6" spans="2:15" ht="15" customHeight="1" x14ac:dyDescent="0.25"/>
    <row r="7" spans="2:15" ht="15" customHeight="1" x14ac:dyDescent="0.25"/>
    <row r="8" spans="2:15" ht="15" customHeight="1" x14ac:dyDescent="0.25"/>
    <row r="9" spans="2:15" ht="15" customHeight="1" x14ac:dyDescent="0.25">
      <c r="B9" s="13"/>
      <c r="D9" s="13"/>
      <c r="E9" s="13"/>
      <c r="F9" s="13"/>
      <c r="G9" s="13"/>
      <c r="H9" s="13"/>
      <c r="I9" s="13"/>
      <c r="J9" s="13"/>
      <c r="K9" s="13"/>
      <c r="L9" s="219"/>
      <c r="M9" s="72"/>
      <c r="N9" s="6"/>
    </row>
    <row r="10" spans="2:15" x14ac:dyDescent="0.25">
      <c r="B10" s="46" t="s">
        <v>78</v>
      </c>
      <c r="D10" s="46"/>
      <c r="E10" s="46"/>
      <c r="F10" s="13"/>
      <c r="G10" s="13"/>
      <c r="H10" s="13"/>
      <c r="I10" s="13"/>
      <c r="J10" s="13"/>
      <c r="K10" s="13"/>
      <c r="L10" s="219"/>
      <c r="M10" s="72"/>
      <c r="N10" s="6"/>
    </row>
    <row r="11" spans="2:15" ht="15" customHeight="1" x14ac:dyDescent="0.25">
      <c r="C11" s="7"/>
      <c r="D11" s="7"/>
      <c r="E11" s="7"/>
      <c r="F11" s="7"/>
      <c r="G11" s="7"/>
      <c r="H11" s="7"/>
      <c r="I11" s="7"/>
      <c r="J11" s="7"/>
      <c r="K11" s="134"/>
      <c r="L11" s="134"/>
      <c r="M11" s="72"/>
      <c r="N11" s="6"/>
    </row>
    <row r="12" spans="2:15" ht="15" x14ac:dyDescent="0.25">
      <c r="C12" s="47" t="s">
        <v>79</v>
      </c>
      <c r="D12" s="47" t="s">
        <v>27</v>
      </c>
      <c r="E12" s="48">
        <v>2024</v>
      </c>
      <c r="F12" s="48">
        <v>2023</v>
      </c>
      <c r="G12" s="48">
        <v>2022</v>
      </c>
      <c r="H12" s="48" t="s">
        <v>80</v>
      </c>
      <c r="I12" s="48" t="s">
        <v>81</v>
      </c>
      <c r="J12" s="77"/>
      <c r="K12" s="134"/>
      <c r="L12" s="134"/>
      <c r="M12" s="6"/>
    </row>
    <row r="13" spans="2:15" ht="21" customHeight="1" x14ac:dyDescent="0.25">
      <c r="C13" s="21" t="s">
        <v>82</v>
      </c>
      <c r="D13" s="21" t="s">
        <v>83</v>
      </c>
      <c r="E13" s="22">
        <v>296532</v>
      </c>
      <c r="F13" s="97">
        <v>339179.19049999933</v>
      </c>
      <c r="G13" s="249">
        <v>325582</v>
      </c>
      <c r="H13" s="249">
        <v>329256</v>
      </c>
      <c r="I13" s="249">
        <v>337945</v>
      </c>
      <c r="K13" s="134"/>
      <c r="L13" s="134"/>
      <c r="M13" s="6"/>
    </row>
    <row r="14" spans="2:15" ht="21" customHeight="1" x14ac:dyDescent="0.25">
      <c r="C14" s="45" t="s">
        <v>84</v>
      </c>
      <c r="D14" s="21" t="s">
        <v>83</v>
      </c>
      <c r="E14" s="22">
        <v>35140.287599999967</v>
      </c>
      <c r="F14" s="97">
        <v>39404.019999999997</v>
      </c>
      <c r="G14" s="249">
        <v>47352</v>
      </c>
      <c r="H14" s="249">
        <v>44559</v>
      </c>
      <c r="I14" s="249">
        <v>45809</v>
      </c>
      <c r="K14" s="134"/>
      <c r="L14" s="134"/>
      <c r="M14" s="6"/>
    </row>
    <row r="15" spans="2:15" ht="21" customHeight="1" x14ac:dyDescent="0.25">
      <c r="C15" s="45" t="s">
        <v>85</v>
      </c>
      <c r="D15" s="21" t="s">
        <v>83</v>
      </c>
      <c r="E15" s="22">
        <v>30664</v>
      </c>
      <c r="F15" s="97">
        <v>44422</v>
      </c>
      <c r="G15" s="289">
        <v>48860</v>
      </c>
      <c r="H15" s="249">
        <v>48063</v>
      </c>
      <c r="I15" s="249">
        <v>49655</v>
      </c>
      <c r="K15" s="134"/>
      <c r="L15" s="236"/>
      <c r="M15" s="235"/>
    </row>
    <row r="16" spans="2:15" ht="21" customHeight="1" x14ac:dyDescent="0.25">
      <c r="C16" s="45" t="s">
        <v>664</v>
      </c>
      <c r="D16" s="21" t="s">
        <v>83</v>
      </c>
      <c r="E16" s="22">
        <f>E88</f>
        <v>793566.82741905481</v>
      </c>
      <c r="F16" s="97" t="s">
        <v>662</v>
      </c>
      <c r="G16" s="97" t="s">
        <v>662</v>
      </c>
      <c r="H16" s="97" t="s">
        <v>662</v>
      </c>
      <c r="I16" s="97" t="s">
        <v>662</v>
      </c>
      <c r="K16" s="134"/>
      <c r="L16" s="134"/>
      <c r="M16" s="6"/>
    </row>
    <row r="17" spans="3:14" ht="21" customHeight="1" x14ac:dyDescent="0.25">
      <c r="C17" s="75" t="s">
        <v>86</v>
      </c>
      <c r="D17" s="21" t="s">
        <v>83</v>
      </c>
      <c r="E17" s="94">
        <f>SUM(E13,E14)</f>
        <v>331672.28759999998</v>
      </c>
      <c r="F17" s="250">
        <v>378583.21049999935</v>
      </c>
      <c r="G17" s="250">
        <v>372934</v>
      </c>
      <c r="H17" s="250">
        <v>370337</v>
      </c>
      <c r="I17" s="250">
        <f>SUM(I14,I13)</f>
        <v>383754</v>
      </c>
      <c r="K17" s="134"/>
      <c r="L17" s="134"/>
      <c r="M17" s="6"/>
    </row>
    <row r="18" spans="3:14" ht="21" customHeight="1" x14ac:dyDescent="0.25">
      <c r="C18" s="75" t="s">
        <v>87</v>
      </c>
      <c r="D18" s="21" t="s">
        <v>83</v>
      </c>
      <c r="E18" s="94">
        <f>SUM(E13,E15)</f>
        <v>327196</v>
      </c>
      <c r="F18" s="250">
        <f>SUM(F13,F15)</f>
        <v>383601.19049999933</v>
      </c>
      <c r="G18" s="250">
        <f>SUM(G13,G15)</f>
        <v>374442</v>
      </c>
      <c r="H18" s="250">
        <f>SUM(H13,H15)</f>
        <v>377319</v>
      </c>
      <c r="I18" s="250">
        <f>SUM(I15,I13)</f>
        <v>387600</v>
      </c>
      <c r="J18" s="210"/>
      <c r="K18" s="134"/>
      <c r="L18" s="134"/>
      <c r="M18" s="6"/>
    </row>
    <row r="19" spans="3:14" ht="21" customHeight="1" x14ac:dyDescent="0.25">
      <c r="C19" s="75" t="s">
        <v>88</v>
      </c>
      <c r="D19" s="21" t="s">
        <v>83</v>
      </c>
      <c r="E19" s="94">
        <f>SUM(E17,E16)</f>
        <v>1125239.1150190549</v>
      </c>
      <c r="F19" s="98" t="s">
        <v>662</v>
      </c>
      <c r="G19" s="98" t="s">
        <v>662</v>
      </c>
      <c r="H19" s="98" t="s">
        <v>662</v>
      </c>
      <c r="I19" s="98" t="s">
        <v>662</v>
      </c>
      <c r="K19" s="134"/>
      <c r="L19" s="219"/>
      <c r="M19" s="6"/>
    </row>
    <row r="20" spans="3:14" ht="21" customHeight="1" x14ac:dyDescent="0.25">
      <c r="C20" s="75" t="s">
        <v>89</v>
      </c>
      <c r="D20" s="21" t="s">
        <v>83</v>
      </c>
      <c r="E20" s="94">
        <f>SUM(E18,E16)</f>
        <v>1120762.8274190547</v>
      </c>
      <c r="F20" s="98" t="s">
        <v>662</v>
      </c>
      <c r="G20" s="98" t="s">
        <v>662</v>
      </c>
      <c r="H20" s="98" t="s">
        <v>662</v>
      </c>
      <c r="I20" s="98" t="s">
        <v>662</v>
      </c>
      <c r="K20" s="134"/>
      <c r="L20" s="219"/>
      <c r="M20" s="6"/>
    </row>
    <row r="21" spans="3:14" ht="21" customHeight="1" x14ac:dyDescent="0.25">
      <c r="C21" s="45" t="s">
        <v>21</v>
      </c>
      <c r="D21" s="21" t="s">
        <v>29</v>
      </c>
      <c r="E21" s="183">
        <v>11967.6</v>
      </c>
      <c r="F21" s="290">
        <v>12619.7</v>
      </c>
      <c r="G21" s="249">
        <v>11987</v>
      </c>
      <c r="H21" s="249">
        <v>11021</v>
      </c>
      <c r="I21" s="249">
        <v>11619</v>
      </c>
      <c r="K21" s="134"/>
      <c r="L21" s="219"/>
      <c r="M21" s="6"/>
    </row>
    <row r="22" spans="3:14" ht="21" customHeight="1" x14ac:dyDescent="0.25">
      <c r="C22" s="75" t="s">
        <v>90</v>
      </c>
      <c r="D22" s="21" t="s">
        <v>91</v>
      </c>
      <c r="E22" s="258">
        <f>E17/E21</f>
        <v>27.714185601123031</v>
      </c>
      <c r="F22" s="292">
        <v>29.999382750778491</v>
      </c>
      <c r="G22" s="293">
        <v>31.111537498957205</v>
      </c>
      <c r="H22" s="293">
        <v>33.602849106251703</v>
      </c>
      <c r="I22" s="293">
        <v>33.180049918237373</v>
      </c>
      <c r="K22" s="134"/>
      <c r="L22" s="219"/>
      <c r="M22" s="6"/>
    </row>
    <row r="23" spans="3:14" ht="21" customHeight="1" x14ac:dyDescent="0.25">
      <c r="C23" s="75" t="s">
        <v>92</v>
      </c>
      <c r="D23" s="21" t="s">
        <v>91</v>
      </c>
      <c r="E23" s="258">
        <f>E18/E21</f>
        <v>27.340151743039538</v>
      </c>
      <c r="F23" s="258">
        <f>F18/F21</f>
        <v>30.397013439305159</v>
      </c>
      <c r="G23" s="258">
        <f t="shared" ref="G23:I23" si="0">G18/G21</f>
        <v>31.237340452156502</v>
      </c>
      <c r="H23" s="258">
        <f t="shared" si="0"/>
        <v>34.236366935849745</v>
      </c>
      <c r="I23" s="258">
        <f t="shared" si="0"/>
        <v>33.359153111283241</v>
      </c>
      <c r="K23" s="134"/>
      <c r="L23" s="234"/>
      <c r="M23" s="6"/>
    </row>
    <row r="24" spans="3:14" ht="15.75" customHeight="1" x14ac:dyDescent="0.25">
      <c r="C24" s="118" t="s">
        <v>668</v>
      </c>
      <c r="D24" s="33"/>
      <c r="E24" s="33"/>
      <c r="F24" s="32"/>
      <c r="G24" s="15"/>
      <c r="H24" s="15"/>
      <c r="I24" s="15"/>
      <c r="J24" s="15"/>
      <c r="K24" s="72"/>
      <c r="L24" s="219"/>
      <c r="M24" s="6"/>
    </row>
    <row r="25" spans="3:14" ht="15.75" customHeight="1" x14ac:dyDescent="0.25">
      <c r="C25" s="118" t="s">
        <v>93</v>
      </c>
      <c r="D25" s="33"/>
      <c r="E25" s="33"/>
      <c r="F25" s="32"/>
      <c r="G25" s="15"/>
      <c r="H25" s="15"/>
      <c r="I25" s="15"/>
      <c r="K25" s="72"/>
      <c r="L25" s="219"/>
      <c r="M25" s="6"/>
    </row>
    <row r="26" spans="3:14" ht="15.75" customHeight="1" x14ac:dyDescent="0.25">
      <c r="C26" s="118" t="s">
        <v>94</v>
      </c>
      <c r="D26" s="33"/>
      <c r="E26" s="33"/>
      <c r="F26" s="74"/>
      <c r="G26" s="15"/>
      <c r="H26" s="15"/>
      <c r="I26" s="15"/>
      <c r="J26" s="15"/>
      <c r="K26" s="15"/>
      <c r="L26" s="219"/>
      <c r="M26" s="72"/>
      <c r="N26" s="6"/>
    </row>
    <row r="27" spans="3:14" ht="15.75" customHeight="1" x14ac:dyDescent="0.25">
      <c r="C27" s="118" t="s">
        <v>663</v>
      </c>
      <c r="D27" s="33"/>
      <c r="E27" s="33"/>
      <c r="F27" s="74"/>
      <c r="G27" s="15"/>
      <c r="H27" s="15"/>
      <c r="I27" s="15"/>
      <c r="J27" s="15"/>
      <c r="K27" s="15"/>
      <c r="L27" s="219"/>
      <c r="M27" s="72"/>
      <c r="N27" s="6"/>
    </row>
    <row r="28" spans="3:14" ht="24.95" customHeight="1" x14ac:dyDescent="0.25">
      <c r="C28" s="419" t="s">
        <v>665</v>
      </c>
      <c r="D28" s="419"/>
      <c r="E28" s="419"/>
      <c r="F28" s="419"/>
      <c r="G28" s="419"/>
      <c r="H28" s="419"/>
      <c r="I28" s="419"/>
      <c r="J28" s="15"/>
      <c r="K28" s="15"/>
      <c r="L28" s="219"/>
      <c r="M28" s="72"/>
      <c r="N28" s="6"/>
    </row>
    <row r="29" spans="3:14" ht="15" customHeight="1" x14ac:dyDescent="0.25">
      <c r="C29" s="261"/>
      <c r="D29" s="261"/>
      <c r="E29" s="261"/>
      <c r="F29" s="261"/>
      <c r="G29" s="261"/>
      <c r="H29" s="261"/>
      <c r="I29" s="261"/>
      <c r="J29" s="15"/>
      <c r="K29" s="15"/>
      <c r="L29" s="219"/>
      <c r="M29" s="72"/>
      <c r="N29" s="6"/>
    </row>
    <row r="30" spans="3:14" ht="15" customHeight="1" x14ac:dyDescent="0.25">
      <c r="C30" s="76"/>
      <c r="D30" s="33"/>
      <c r="E30" s="33"/>
      <c r="F30" s="162"/>
      <c r="G30" s="163"/>
      <c r="H30" s="163"/>
      <c r="I30" s="163"/>
      <c r="J30" s="15"/>
      <c r="K30" s="72"/>
      <c r="L30" s="219"/>
      <c r="M30" s="6"/>
    </row>
    <row r="31" spans="3:14" x14ac:dyDescent="0.25">
      <c r="C31" s="47" t="s">
        <v>95</v>
      </c>
      <c r="D31" s="47" t="s">
        <v>27</v>
      </c>
      <c r="E31" s="48">
        <v>2024</v>
      </c>
      <c r="F31" s="48">
        <v>2023</v>
      </c>
      <c r="G31" s="48">
        <v>2022</v>
      </c>
      <c r="H31" s="48">
        <v>2021</v>
      </c>
      <c r="I31" s="48">
        <v>2020</v>
      </c>
      <c r="J31" s="15"/>
      <c r="K31" s="72"/>
      <c r="L31" s="219"/>
      <c r="M31" s="6"/>
    </row>
    <row r="32" spans="3:14" ht="21" customHeight="1" x14ac:dyDescent="0.25">
      <c r="C32" s="283" t="s">
        <v>661</v>
      </c>
      <c r="D32" s="21" t="s">
        <v>83</v>
      </c>
      <c r="E32" s="97" t="s">
        <v>666</v>
      </c>
      <c r="F32" s="97" t="s">
        <v>666</v>
      </c>
      <c r="G32" s="97" t="s">
        <v>666</v>
      </c>
      <c r="H32" s="97" t="s">
        <v>666</v>
      </c>
      <c r="I32" s="97" t="s">
        <v>666</v>
      </c>
      <c r="J32" s="15"/>
      <c r="K32" s="15"/>
      <c r="L32" s="219"/>
      <c r="M32" s="6"/>
    </row>
    <row r="33" spans="3:14" ht="21" customHeight="1" x14ac:dyDescent="0.25">
      <c r="C33" s="45" t="s">
        <v>96</v>
      </c>
      <c r="D33" s="21" t="s">
        <v>83</v>
      </c>
      <c r="E33" s="245">
        <v>319283.32799999998</v>
      </c>
      <c r="F33" s="249">
        <v>335400.99599999998</v>
      </c>
      <c r="G33" s="249">
        <v>351518.66399999999</v>
      </c>
      <c r="H33" s="249">
        <v>367636.33199999999</v>
      </c>
      <c r="I33" s="249">
        <v>383754</v>
      </c>
      <c r="J33" s="15"/>
      <c r="K33" s="15"/>
      <c r="L33" s="219"/>
      <c r="M33" s="6"/>
    </row>
    <row r="34" spans="3:14" ht="21" customHeight="1" x14ac:dyDescent="0.25">
      <c r="C34" s="45" t="s">
        <v>97</v>
      </c>
      <c r="D34" s="21" t="s">
        <v>83</v>
      </c>
      <c r="E34" s="97" t="s">
        <v>666</v>
      </c>
      <c r="F34" s="97" t="s">
        <v>666</v>
      </c>
      <c r="G34" s="97" t="s">
        <v>666</v>
      </c>
      <c r="H34" s="97" t="s">
        <v>666</v>
      </c>
      <c r="I34" s="97" t="s">
        <v>666</v>
      </c>
      <c r="J34" s="15"/>
      <c r="K34" s="72"/>
      <c r="L34" s="219"/>
      <c r="M34" s="6"/>
    </row>
    <row r="35" spans="3:14" x14ac:dyDescent="0.25">
      <c r="C35" s="118" t="s">
        <v>667</v>
      </c>
      <c r="J35" s="15"/>
      <c r="K35" s="72"/>
      <c r="L35" s="219"/>
      <c r="M35" s="6"/>
    </row>
    <row r="36" spans="3:14" ht="15" customHeight="1" x14ac:dyDescent="0.25">
      <c r="C36" s="118"/>
      <c r="J36" s="15"/>
      <c r="K36" s="72"/>
      <c r="L36" s="219"/>
      <c r="M36" s="6"/>
    </row>
    <row r="37" spans="3:14" ht="15" customHeight="1" x14ac:dyDescent="0.25">
      <c r="C37" s="81"/>
      <c r="D37" s="33"/>
      <c r="E37" s="33"/>
      <c r="F37" s="74"/>
      <c r="G37" s="15"/>
      <c r="H37" s="15"/>
      <c r="I37" s="15"/>
    </row>
    <row r="38" spans="3:14" x14ac:dyDescent="0.25">
      <c r="C38" s="47" t="s">
        <v>98</v>
      </c>
      <c r="D38" s="47" t="s">
        <v>27</v>
      </c>
      <c r="E38" s="48">
        <v>2024</v>
      </c>
      <c r="F38" s="48">
        <v>2023</v>
      </c>
      <c r="G38" s="48">
        <v>2022</v>
      </c>
      <c r="H38" s="48" t="s">
        <v>99</v>
      </c>
      <c r="I38" s="48" t="s">
        <v>100</v>
      </c>
      <c r="J38" s="15"/>
      <c r="K38" s="15"/>
      <c r="L38" s="219"/>
      <c r="M38" s="72"/>
      <c r="N38" s="6"/>
    </row>
    <row r="39" spans="3:14" ht="21" customHeight="1" x14ac:dyDescent="0.25">
      <c r="C39" s="21" t="s">
        <v>684</v>
      </c>
      <c r="D39" s="21" t="s">
        <v>83</v>
      </c>
      <c r="E39" s="183">
        <v>262383.09999999998</v>
      </c>
      <c r="F39" s="249">
        <v>301931.11199999932</v>
      </c>
      <c r="G39" s="249">
        <v>287039.88689999987</v>
      </c>
      <c r="H39" s="249">
        <v>266527.33400000021</v>
      </c>
      <c r="I39" s="249">
        <v>279169.89860000042</v>
      </c>
      <c r="J39" s="77"/>
      <c r="K39" s="72"/>
      <c r="L39" s="219"/>
      <c r="M39" s="6"/>
    </row>
    <row r="40" spans="3:14" ht="21" customHeight="1" x14ac:dyDescent="0.25">
      <c r="C40" s="232" t="s">
        <v>101</v>
      </c>
      <c r="D40" s="233" t="s">
        <v>102</v>
      </c>
      <c r="E40" s="257">
        <v>81309.068499999004</v>
      </c>
      <c r="F40" s="294">
        <v>57326.225999999966</v>
      </c>
      <c r="G40" s="294">
        <v>65924.411300000094</v>
      </c>
      <c r="H40" s="294">
        <v>60470.473499999898</v>
      </c>
      <c r="I40" s="294">
        <v>46676.281500000012</v>
      </c>
      <c r="J40" s="15" t="s">
        <v>103</v>
      </c>
      <c r="K40" s="72"/>
      <c r="L40" s="219"/>
      <c r="M40" s="207"/>
    </row>
    <row r="41" spans="3:14" ht="21" customHeight="1" x14ac:dyDescent="0.25">
      <c r="C41" s="232" t="s">
        <v>104</v>
      </c>
      <c r="D41" s="233" t="s">
        <v>102</v>
      </c>
      <c r="E41" s="257">
        <v>181074.03410000037</v>
      </c>
      <c r="F41" s="294">
        <v>244604.88599999936</v>
      </c>
      <c r="G41" s="294">
        <v>221115.47559999977</v>
      </c>
      <c r="H41" s="294">
        <v>206056.86050000033</v>
      </c>
      <c r="I41" s="294">
        <v>232493.61710000044</v>
      </c>
      <c r="J41" s="15"/>
      <c r="K41" s="72"/>
      <c r="L41" s="219"/>
      <c r="M41" s="6"/>
    </row>
    <row r="42" spans="3:14" ht="21" customHeight="1" x14ac:dyDescent="0.25">
      <c r="C42" s="45" t="s">
        <v>105</v>
      </c>
      <c r="D42" s="21" t="s">
        <v>83</v>
      </c>
      <c r="E42" s="183">
        <v>3.5954000000000015</v>
      </c>
      <c r="F42" s="97">
        <v>4.0869000000000035</v>
      </c>
      <c r="G42" s="97">
        <v>3.7376000000000005</v>
      </c>
      <c r="H42" s="97">
        <v>3.3485000000000005</v>
      </c>
      <c r="I42" s="97">
        <v>6.6393000000000004</v>
      </c>
      <c r="J42" s="15"/>
      <c r="K42" s="72"/>
      <c r="L42" s="219"/>
      <c r="M42" s="6"/>
    </row>
    <row r="43" spans="3:14" ht="21" customHeight="1" x14ac:dyDescent="0.25">
      <c r="C43" s="21" t="s">
        <v>106</v>
      </c>
      <c r="D43" s="21" t="s">
        <v>83</v>
      </c>
      <c r="E43" s="183">
        <v>33238.227299999991</v>
      </c>
      <c r="F43" s="97">
        <v>36381</v>
      </c>
      <c r="G43" s="249">
        <v>37552.766999999993</v>
      </c>
      <c r="H43" s="249">
        <v>39200.504099999998</v>
      </c>
      <c r="I43" s="249">
        <v>40343.568300000021</v>
      </c>
      <c r="J43" s="15"/>
      <c r="K43" s="72"/>
      <c r="L43" s="219"/>
      <c r="M43" s="6"/>
    </row>
    <row r="44" spans="3:14" ht="21" customHeight="1" x14ac:dyDescent="0.25">
      <c r="C44" s="24" t="s">
        <v>107</v>
      </c>
      <c r="D44" s="21" t="s">
        <v>83</v>
      </c>
      <c r="E44" s="183">
        <v>35140.287599999967</v>
      </c>
      <c r="F44" s="97">
        <v>39404</v>
      </c>
      <c r="G44" s="249">
        <v>47352.267899999839</v>
      </c>
      <c r="H44" s="249">
        <v>63469.192099999971</v>
      </c>
      <c r="I44" s="249">
        <v>64833.040599999964</v>
      </c>
      <c r="J44" s="15"/>
      <c r="K44" s="72"/>
      <c r="L44" s="219"/>
      <c r="M44" s="6"/>
    </row>
    <row r="45" spans="3:14" ht="21" customHeight="1" x14ac:dyDescent="0.25">
      <c r="C45" s="24" t="s">
        <v>108</v>
      </c>
      <c r="D45" s="21" t="s">
        <v>83</v>
      </c>
      <c r="E45" s="183">
        <v>466.15729999999996</v>
      </c>
      <c r="F45" s="97">
        <v>466</v>
      </c>
      <c r="G45" s="249">
        <v>0</v>
      </c>
      <c r="H45" s="249">
        <v>150.98329999999999</v>
      </c>
      <c r="I45" s="249">
        <v>230.60050000000001</v>
      </c>
      <c r="J45" s="15"/>
      <c r="K45" s="72"/>
      <c r="L45" s="219"/>
      <c r="M45" s="6"/>
    </row>
    <row r="46" spans="3:14" ht="21" customHeight="1" x14ac:dyDescent="0.25">
      <c r="C46" s="24" t="s">
        <v>109</v>
      </c>
      <c r="D46" s="21" t="s">
        <v>83</v>
      </c>
      <c r="E46" s="183">
        <v>440.67190000000011</v>
      </c>
      <c r="F46" s="97">
        <v>396.7</v>
      </c>
      <c r="G46" s="249">
        <v>985.41499999999996</v>
      </c>
      <c r="H46" s="249">
        <v>985.41499999999996</v>
      </c>
      <c r="I46" s="249">
        <v>935.71719605336818</v>
      </c>
      <c r="J46" s="15"/>
      <c r="K46" s="72"/>
      <c r="L46" s="219"/>
      <c r="M46" s="6"/>
    </row>
    <row r="47" spans="3:14" x14ac:dyDescent="0.25">
      <c r="C47" s="118" t="s">
        <v>110</v>
      </c>
      <c r="D47" s="7"/>
      <c r="E47" s="7"/>
      <c r="F47" s="7"/>
      <c r="G47" s="7"/>
      <c r="H47" s="7"/>
      <c r="I47" s="7"/>
      <c r="J47" s="15"/>
      <c r="K47" s="72"/>
      <c r="L47" s="219"/>
      <c r="M47" s="6"/>
    </row>
    <row r="48" spans="3:14" ht="15.75" customHeight="1" x14ac:dyDescent="0.25">
      <c r="C48" s="118" t="s">
        <v>111</v>
      </c>
      <c r="D48" s="7"/>
      <c r="E48" s="7"/>
      <c r="F48" s="7"/>
      <c r="G48" s="7"/>
      <c r="H48" s="7"/>
      <c r="I48" s="7"/>
      <c r="J48" s="7"/>
      <c r="K48" s="72"/>
      <c r="L48" s="219"/>
      <c r="M48" s="6"/>
    </row>
    <row r="49" spans="3:13" ht="15" customHeight="1" x14ac:dyDescent="0.25">
      <c r="C49" s="118"/>
      <c r="D49" s="7"/>
      <c r="E49" s="7"/>
      <c r="F49" s="7"/>
      <c r="G49" s="7"/>
      <c r="H49" s="7"/>
      <c r="I49" s="7"/>
      <c r="J49" s="7"/>
      <c r="K49" s="72"/>
      <c r="L49" s="219"/>
      <c r="M49" s="6"/>
    </row>
    <row r="50" spans="3:13" ht="15" customHeight="1" x14ac:dyDescent="0.25">
      <c r="C50" s="118"/>
      <c r="D50" s="7"/>
      <c r="E50" s="7"/>
      <c r="F50" s="7"/>
      <c r="G50" s="7"/>
      <c r="H50" s="7"/>
      <c r="I50" s="7"/>
      <c r="J50" s="7"/>
      <c r="K50" s="72"/>
      <c r="L50" s="219"/>
      <c r="M50" s="6"/>
    </row>
    <row r="51" spans="3:13" x14ac:dyDescent="0.25">
      <c r="C51" s="47" t="s">
        <v>112</v>
      </c>
      <c r="D51" s="47" t="s">
        <v>27</v>
      </c>
      <c r="E51" s="48">
        <v>2024</v>
      </c>
      <c r="F51" s="48">
        <v>2023</v>
      </c>
      <c r="G51" s="48">
        <v>2022</v>
      </c>
      <c r="H51" s="48" t="s">
        <v>99</v>
      </c>
      <c r="I51" s="48" t="s">
        <v>100</v>
      </c>
      <c r="K51" s="72"/>
      <c r="L51" s="219"/>
      <c r="M51" s="6"/>
    </row>
    <row r="52" spans="3:13" ht="21" customHeight="1" x14ac:dyDescent="0.25">
      <c r="C52" s="21" t="s">
        <v>113</v>
      </c>
      <c r="D52" s="21" t="s">
        <v>114</v>
      </c>
      <c r="E52" s="183">
        <v>3822.3024580000047</v>
      </c>
      <c r="F52" s="97">
        <f>4426528.34200001/1000</f>
        <v>4426.5283420000105</v>
      </c>
      <c r="G52" s="249">
        <v>4204.8</v>
      </c>
      <c r="H52" s="249">
        <v>5426.3</v>
      </c>
      <c r="I52" s="249">
        <v>5949.9</v>
      </c>
      <c r="J52" s="77"/>
      <c r="K52" s="72"/>
      <c r="L52" s="219"/>
      <c r="M52" s="6"/>
    </row>
    <row r="53" spans="3:13" ht="21" customHeight="1" x14ac:dyDescent="0.25">
      <c r="C53" s="21" t="s">
        <v>106</v>
      </c>
      <c r="D53" s="21" t="s">
        <v>114</v>
      </c>
      <c r="E53" s="183">
        <v>639.18055819999984</v>
      </c>
      <c r="F53" s="97">
        <f>700807.0421/1000</f>
        <v>700.80704209999999</v>
      </c>
      <c r="G53" s="249">
        <v>1345.4</v>
      </c>
      <c r="H53" s="249">
        <v>755.8</v>
      </c>
      <c r="I53" s="249">
        <v>724.1</v>
      </c>
      <c r="J53" s="15"/>
      <c r="K53" s="72"/>
      <c r="L53" s="219"/>
      <c r="M53" s="6"/>
    </row>
    <row r="54" spans="3:13" ht="21" customHeight="1" x14ac:dyDescent="0.25">
      <c r="C54" s="24" t="s">
        <v>115</v>
      </c>
      <c r="D54" s="21" t="s">
        <v>114</v>
      </c>
      <c r="E54" s="183">
        <v>253.88454940000034</v>
      </c>
      <c r="F54" s="97">
        <f>266640.65/1000</f>
        <v>266.64065000000005</v>
      </c>
      <c r="G54" s="249">
        <v>580.5</v>
      </c>
      <c r="H54" s="249">
        <v>469.4</v>
      </c>
      <c r="I54" s="249">
        <v>269.2</v>
      </c>
      <c r="J54" s="15"/>
      <c r="K54" s="72"/>
      <c r="L54" s="219"/>
      <c r="M54" s="6"/>
    </row>
    <row r="55" spans="3:13" ht="21" customHeight="1" x14ac:dyDescent="0.25">
      <c r="C55" s="24" t="s">
        <v>116</v>
      </c>
      <c r="D55" s="21" t="s">
        <v>114</v>
      </c>
      <c r="E55" s="183" t="s">
        <v>56</v>
      </c>
      <c r="F55" s="97">
        <v>0</v>
      </c>
      <c r="G55" s="249">
        <v>0</v>
      </c>
      <c r="H55" s="249">
        <v>0</v>
      </c>
      <c r="I55" s="249">
        <v>30.4</v>
      </c>
      <c r="J55" s="15"/>
      <c r="K55" s="72"/>
      <c r="L55" s="219"/>
      <c r="M55" s="6"/>
    </row>
    <row r="56" spans="3:13" ht="21" customHeight="1" x14ac:dyDescent="0.25">
      <c r="C56" s="24" t="s">
        <v>117</v>
      </c>
      <c r="D56" s="21" t="s">
        <v>114</v>
      </c>
      <c r="E56" s="183" t="s">
        <v>56</v>
      </c>
      <c r="F56" s="97">
        <f>3402.9021/1000</f>
        <v>3.4029020999999999</v>
      </c>
      <c r="G56" s="249">
        <v>3.5</v>
      </c>
      <c r="H56" s="249">
        <v>5.6</v>
      </c>
      <c r="I56" s="249">
        <v>5.7</v>
      </c>
      <c r="J56" s="15"/>
      <c r="K56" s="72"/>
      <c r="L56" s="209"/>
      <c r="M56" s="6"/>
    </row>
    <row r="57" spans="3:13" ht="21" customHeight="1" x14ac:dyDescent="0.25">
      <c r="C57" s="75" t="s">
        <v>685</v>
      </c>
      <c r="D57" s="21" t="s">
        <v>114</v>
      </c>
      <c r="E57" s="184">
        <v>4715.367565600005</v>
      </c>
      <c r="F57" s="98">
        <v>5397.4582199000106</v>
      </c>
      <c r="G57" s="250">
        <v>5201.7460000000001</v>
      </c>
      <c r="H57" s="250">
        <v>6657.0039999999999</v>
      </c>
      <c r="I57" s="250">
        <v>6637</v>
      </c>
      <c r="J57" s="15"/>
      <c r="K57" s="72"/>
      <c r="L57" s="219"/>
      <c r="M57" s="6"/>
    </row>
    <row r="58" spans="3:13" ht="21" customHeight="1" x14ac:dyDescent="0.25">
      <c r="C58" s="75" t="s">
        <v>686</v>
      </c>
      <c r="D58" s="21" t="s">
        <v>118</v>
      </c>
      <c r="E58" s="258">
        <f>E57/E21</f>
        <v>0.39401112717671088</v>
      </c>
      <c r="F58" s="373">
        <v>0.42770099288414226</v>
      </c>
      <c r="G58" s="374">
        <v>0.6</v>
      </c>
      <c r="H58" s="374">
        <v>0.5</v>
      </c>
      <c r="I58" s="374">
        <v>0.4</v>
      </c>
      <c r="J58" s="15"/>
      <c r="K58" s="72"/>
      <c r="L58" s="219"/>
      <c r="M58" s="6"/>
    </row>
    <row r="59" spans="3:13" x14ac:dyDescent="0.25">
      <c r="C59" s="118" t="s">
        <v>110</v>
      </c>
      <c r="D59" s="33"/>
      <c r="E59" s="33"/>
      <c r="F59" s="190"/>
      <c r="G59" s="191"/>
      <c r="H59" s="191"/>
      <c r="I59" s="191"/>
      <c r="J59" s="15"/>
      <c r="K59" s="72"/>
      <c r="L59" s="219"/>
      <c r="M59" s="6"/>
    </row>
    <row r="60" spans="3:13" ht="15" customHeight="1" x14ac:dyDescent="0.25">
      <c r="C60" s="7"/>
      <c r="D60" s="7"/>
      <c r="E60" s="7"/>
      <c r="F60" s="7"/>
      <c r="G60" s="7"/>
      <c r="H60" s="7"/>
      <c r="I60" s="7"/>
      <c r="J60" s="15"/>
      <c r="K60" s="72"/>
      <c r="L60" s="219"/>
      <c r="M60" s="6"/>
    </row>
    <row r="61" spans="3:13" ht="15" customHeight="1" x14ac:dyDescent="0.25">
      <c r="C61" s="7"/>
      <c r="D61" s="7"/>
      <c r="E61" s="7"/>
      <c r="F61" s="7"/>
      <c r="G61" s="7"/>
      <c r="H61" s="7"/>
      <c r="I61" s="7"/>
      <c r="J61" s="15"/>
      <c r="K61" s="72"/>
      <c r="L61" s="219"/>
      <c r="M61" s="6"/>
    </row>
    <row r="62" spans="3:13" x14ac:dyDescent="0.25">
      <c r="C62" s="47" t="s">
        <v>119</v>
      </c>
      <c r="D62" s="47" t="s">
        <v>27</v>
      </c>
      <c r="E62" s="48">
        <v>2024</v>
      </c>
      <c r="F62" s="48">
        <v>2023</v>
      </c>
      <c r="G62" s="48">
        <v>2022</v>
      </c>
      <c r="H62" s="48" t="s">
        <v>99</v>
      </c>
      <c r="I62" s="48" t="s">
        <v>100</v>
      </c>
      <c r="K62" s="72"/>
      <c r="L62" s="219"/>
      <c r="M62" s="6"/>
    </row>
    <row r="63" spans="3:13" ht="21" customHeight="1" x14ac:dyDescent="0.25">
      <c r="C63" s="21" t="s">
        <v>120</v>
      </c>
      <c r="D63" s="21" t="s">
        <v>114</v>
      </c>
      <c r="E63" s="216">
        <v>0</v>
      </c>
      <c r="F63" s="268">
        <f>1893.8747/1000</f>
        <v>1.8938747</v>
      </c>
      <c r="G63" s="365">
        <v>3.5</v>
      </c>
      <c r="H63" s="365">
        <v>5.6</v>
      </c>
      <c r="I63" s="365">
        <v>5.7</v>
      </c>
      <c r="J63" s="77"/>
      <c r="K63" s="72"/>
      <c r="L63" s="219"/>
      <c r="M63" s="6"/>
    </row>
    <row r="64" spans="3:13" ht="21" customHeight="1" x14ac:dyDescent="0.25">
      <c r="C64" s="21" t="s">
        <v>688</v>
      </c>
      <c r="D64" s="21" t="s">
        <v>114</v>
      </c>
      <c r="E64" s="216">
        <v>0</v>
      </c>
      <c r="F64" s="268">
        <f>566.2904/1000</f>
        <v>0.56629039999999997</v>
      </c>
      <c r="G64" s="365">
        <v>2</v>
      </c>
      <c r="H64" s="365">
        <v>1.3</v>
      </c>
      <c r="I64" s="365">
        <v>3.7</v>
      </c>
      <c r="J64" s="72"/>
      <c r="K64" s="72"/>
      <c r="L64" s="219"/>
      <c r="M64" s="6"/>
    </row>
    <row r="65" spans="3:13" ht="21" customHeight="1" x14ac:dyDescent="0.25">
      <c r="C65" s="75" t="s">
        <v>687</v>
      </c>
      <c r="D65" s="21" t="s">
        <v>114</v>
      </c>
      <c r="E65" s="216">
        <v>0</v>
      </c>
      <c r="F65" s="365">
        <v>2.46</v>
      </c>
      <c r="G65" s="365">
        <v>5.5</v>
      </c>
      <c r="H65" s="365">
        <v>6.8999999999999995</v>
      </c>
      <c r="I65" s="365">
        <v>9.4</v>
      </c>
      <c r="J65" s="72"/>
      <c r="K65" s="72"/>
      <c r="L65" s="219"/>
      <c r="M65" s="6"/>
    </row>
    <row r="66" spans="3:13" ht="15.75" customHeight="1" x14ac:dyDescent="0.25">
      <c r="C66" s="118" t="s">
        <v>110</v>
      </c>
      <c r="D66" s="33"/>
      <c r="E66" s="33"/>
      <c r="F66" s="192"/>
      <c r="G66" s="193"/>
      <c r="H66" s="194"/>
      <c r="I66" s="193"/>
      <c r="J66" s="72"/>
      <c r="K66" s="72"/>
      <c r="L66" s="219"/>
      <c r="M66" s="6"/>
    </row>
    <row r="67" spans="3:13" ht="24.95" customHeight="1" x14ac:dyDescent="0.25">
      <c r="C67" s="419" t="s">
        <v>660</v>
      </c>
      <c r="D67" s="419"/>
      <c r="E67" s="419"/>
      <c r="F67" s="419"/>
      <c r="G67" s="419"/>
      <c r="H67" s="419"/>
      <c r="I67" s="419"/>
      <c r="J67" s="15"/>
      <c r="K67" s="72"/>
      <c r="L67" s="219"/>
      <c r="M67" s="6"/>
    </row>
    <row r="68" spans="3:13" ht="15" customHeight="1" x14ac:dyDescent="0.25">
      <c r="C68" s="261"/>
      <c r="D68" s="261"/>
      <c r="E68" s="261"/>
      <c r="F68" s="261"/>
      <c r="G68" s="261"/>
      <c r="H68" s="261"/>
      <c r="I68" s="261"/>
      <c r="J68" s="15"/>
      <c r="K68" s="72"/>
      <c r="L68" s="219"/>
      <c r="M68" s="6"/>
    </row>
    <row r="69" spans="3:13" ht="15" customHeight="1" x14ac:dyDescent="0.25">
      <c r="C69" s="261"/>
      <c r="D69" s="261"/>
      <c r="E69" s="261"/>
      <c r="F69" s="261"/>
      <c r="G69" s="261"/>
      <c r="H69" s="261"/>
      <c r="I69" s="261"/>
      <c r="J69" s="15"/>
      <c r="K69" s="72"/>
      <c r="L69" s="219"/>
      <c r="M69" s="6"/>
    </row>
    <row r="70" spans="3:13" x14ac:dyDescent="0.25">
      <c r="C70" s="47" t="s">
        <v>121</v>
      </c>
      <c r="D70" s="47" t="s">
        <v>27</v>
      </c>
      <c r="E70" s="48">
        <v>2024</v>
      </c>
      <c r="F70" s="48">
        <v>2023</v>
      </c>
      <c r="G70" s="48">
        <v>2022</v>
      </c>
      <c r="H70" s="48">
        <v>2021</v>
      </c>
      <c r="I70" s="48">
        <v>2020</v>
      </c>
      <c r="J70" s="15"/>
      <c r="K70" s="72"/>
      <c r="L70" s="219"/>
      <c r="M70" s="6"/>
    </row>
    <row r="71" spans="3:13" ht="21" customHeight="1" x14ac:dyDescent="0.25">
      <c r="C71" s="21" t="s">
        <v>657</v>
      </c>
      <c r="D71" s="21" t="s">
        <v>83</v>
      </c>
      <c r="E71" s="295">
        <v>425947</v>
      </c>
      <c r="F71" s="97" t="s">
        <v>669</v>
      </c>
      <c r="G71" s="97" t="s">
        <v>669</v>
      </c>
      <c r="H71" s="97" t="s">
        <v>669</v>
      </c>
      <c r="I71" s="97" t="s">
        <v>669</v>
      </c>
      <c r="J71" s="72"/>
      <c r="K71" s="6"/>
    </row>
    <row r="72" spans="3:13" ht="21" customHeight="1" x14ac:dyDescent="0.25">
      <c r="C72" s="21" t="s">
        <v>648</v>
      </c>
      <c r="D72" s="21" t="s">
        <v>83</v>
      </c>
      <c r="E72" s="216" t="s">
        <v>122</v>
      </c>
      <c r="F72" s="97" t="s">
        <v>669</v>
      </c>
      <c r="G72" s="97" t="s">
        <v>669</v>
      </c>
      <c r="H72" s="97" t="s">
        <v>669</v>
      </c>
      <c r="I72" s="97" t="s">
        <v>669</v>
      </c>
      <c r="J72" s="72"/>
      <c r="K72" s="6"/>
    </row>
    <row r="73" spans="3:13" ht="21" customHeight="1" x14ac:dyDescent="0.25">
      <c r="C73" s="21" t="s">
        <v>123</v>
      </c>
      <c r="D73" s="21" t="s">
        <v>83</v>
      </c>
      <c r="E73" s="295">
        <v>111037.93</v>
      </c>
      <c r="F73" s="97" t="s">
        <v>669</v>
      </c>
      <c r="G73" s="97" t="s">
        <v>669</v>
      </c>
      <c r="H73" s="97" t="s">
        <v>669</v>
      </c>
      <c r="I73" s="97" t="s">
        <v>669</v>
      </c>
      <c r="J73" s="72"/>
      <c r="K73" s="6"/>
    </row>
    <row r="74" spans="3:13" ht="21" customHeight="1" x14ac:dyDescent="0.25">
      <c r="C74" s="21" t="s">
        <v>124</v>
      </c>
      <c r="D74" s="21" t="s">
        <v>83</v>
      </c>
      <c r="E74" s="216" t="s">
        <v>122</v>
      </c>
      <c r="F74" s="216" t="s">
        <v>122</v>
      </c>
      <c r="G74" s="216" t="s">
        <v>122</v>
      </c>
      <c r="H74" s="216" t="s">
        <v>122</v>
      </c>
      <c r="I74" s="216" t="s">
        <v>122</v>
      </c>
      <c r="J74" s="72"/>
      <c r="K74" s="6"/>
    </row>
    <row r="75" spans="3:13" ht="21" customHeight="1" x14ac:dyDescent="0.25">
      <c r="C75" s="21" t="s">
        <v>125</v>
      </c>
      <c r="D75" s="21" t="s">
        <v>83</v>
      </c>
      <c r="E75" s="183">
        <v>34525</v>
      </c>
      <c r="F75" s="295">
        <v>29133</v>
      </c>
      <c r="G75" s="183">
        <v>23971</v>
      </c>
      <c r="H75" s="183">
        <v>18430</v>
      </c>
      <c r="I75" s="183">
        <v>20267</v>
      </c>
      <c r="J75" s="72"/>
      <c r="K75" s="6"/>
    </row>
    <row r="76" spans="3:13" ht="21" customHeight="1" x14ac:dyDescent="0.25">
      <c r="C76" s="21" t="s">
        <v>126</v>
      </c>
      <c r="D76" s="21" t="s">
        <v>83</v>
      </c>
      <c r="E76" s="183">
        <v>12945.913592215842</v>
      </c>
      <c r="F76" s="295">
        <v>16294</v>
      </c>
      <c r="G76" s="183">
        <v>9729</v>
      </c>
      <c r="H76" s="183">
        <v>12847</v>
      </c>
      <c r="I76" s="183">
        <v>31558</v>
      </c>
      <c r="J76" s="72"/>
      <c r="K76" s="6"/>
    </row>
    <row r="77" spans="3:13" ht="21" customHeight="1" x14ac:dyDescent="0.25">
      <c r="C77" s="21" t="s">
        <v>127</v>
      </c>
      <c r="D77" s="21" t="s">
        <v>83</v>
      </c>
      <c r="E77" s="183">
        <v>19107.185093490923</v>
      </c>
      <c r="F77" s="295">
        <v>26486.525865159052</v>
      </c>
      <c r="G77" s="183">
        <v>23121</v>
      </c>
      <c r="H77" s="183">
        <v>36444</v>
      </c>
      <c r="I77" s="183">
        <v>38606</v>
      </c>
      <c r="J77" s="72"/>
      <c r="K77" s="6"/>
    </row>
    <row r="78" spans="3:13" ht="21" customHeight="1" x14ac:dyDescent="0.25">
      <c r="C78" s="21" t="s">
        <v>128</v>
      </c>
      <c r="D78" s="21" t="s">
        <v>83</v>
      </c>
      <c r="E78" s="216" t="s">
        <v>122</v>
      </c>
      <c r="F78" s="216" t="s">
        <v>122</v>
      </c>
      <c r="G78" s="291" t="s">
        <v>122</v>
      </c>
      <c r="H78" s="291" t="s">
        <v>122</v>
      </c>
      <c r="I78" s="291" t="s">
        <v>122</v>
      </c>
      <c r="J78" s="72"/>
      <c r="K78" s="6"/>
    </row>
    <row r="79" spans="3:13" ht="21" customHeight="1" x14ac:dyDescent="0.25">
      <c r="C79" s="166" t="s">
        <v>649</v>
      </c>
      <c r="D79" s="21" t="s">
        <v>83</v>
      </c>
      <c r="E79" s="248">
        <f>SUM(E73,E75:E77,E71)</f>
        <v>603563.02868570678</v>
      </c>
      <c r="F79" s="248">
        <f>SUM(F71:F78)</f>
        <v>71913.525865159056</v>
      </c>
      <c r="G79" s="248">
        <f>SUM(G71:G78)</f>
        <v>56821</v>
      </c>
      <c r="H79" s="248">
        <f>SUM(H71:H78)</f>
        <v>67721</v>
      </c>
      <c r="I79" s="248">
        <f>SUM(I71:I78)</f>
        <v>90431</v>
      </c>
      <c r="J79" s="72"/>
      <c r="K79" s="6"/>
    </row>
    <row r="80" spans="3:13" ht="21" customHeight="1" x14ac:dyDescent="0.25">
      <c r="C80" s="21" t="s">
        <v>650</v>
      </c>
      <c r="D80" s="21" t="s">
        <v>83</v>
      </c>
      <c r="E80" s="216" t="s">
        <v>666</v>
      </c>
      <c r="F80" s="216" t="s">
        <v>666</v>
      </c>
      <c r="G80" s="216" t="s">
        <v>666</v>
      </c>
      <c r="H80" s="216" t="s">
        <v>666</v>
      </c>
      <c r="I80" s="216" t="s">
        <v>666</v>
      </c>
      <c r="J80" s="72"/>
      <c r="K80" s="6"/>
    </row>
    <row r="81" spans="3:13" ht="21" customHeight="1" x14ac:dyDescent="0.25">
      <c r="C81" s="21" t="s">
        <v>129</v>
      </c>
      <c r="D81" s="21" t="s">
        <v>83</v>
      </c>
      <c r="E81" s="216" t="s">
        <v>122</v>
      </c>
      <c r="F81" s="216" t="s">
        <v>122</v>
      </c>
      <c r="G81" s="216" t="s">
        <v>122</v>
      </c>
      <c r="H81" s="216" t="s">
        <v>122</v>
      </c>
      <c r="I81" s="216" t="s">
        <v>122</v>
      </c>
      <c r="J81" s="72"/>
      <c r="K81" s="6"/>
    </row>
    <row r="82" spans="3:13" ht="21" customHeight="1" x14ac:dyDescent="0.25">
      <c r="C82" s="21" t="s">
        <v>130</v>
      </c>
      <c r="D82" s="21" t="s">
        <v>83</v>
      </c>
      <c r="E82" s="216" t="s">
        <v>122</v>
      </c>
      <c r="F82" s="216" t="s">
        <v>122</v>
      </c>
      <c r="G82" s="216" t="s">
        <v>122</v>
      </c>
      <c r="H82" s="216" t="s">
        <v>122</v>
      </c>
      <c r="I82" s="216" t="s">
        <v>122</v>
      </c>
      <c r="J82" s="72"/>
      <c r="K82" s="6"/>
    </row>
    <row r="83" spans="3:13" ht="21" customHeight="1" x14ac:dyDescent="0.25">
      <c r="C83" s="21" t="s">
        <v>131</v>
      </c>
      <c r="D83" s="21" t="s">
        <v>83</v>
      </c>
      <c r="E83" s="216" t="s">
        <v>122</v>
      </c>
      <c r="F83" s="216" t="s">
        <v>122</v>
      </c>
      <c r="G83" s="216" t="s">
        <v>122</v>
      </c>
      <c r="H83" s="216" t="s">
        <v>122</v>
      </c>
      <c r="I83" s="216" t="s">
        <v>122</v>
      </c>
      <c r="J83" s="72"/>
      <c r="K83" s="6"/>
    </row>
    <row r="84" spans="3:13" ht="21" customHeight="1" x14ac:dyDescent="0.25">
      <c r="C84" s="21" t="s">
        <v>132</v>
      </c>
      <c r="D84" s="21" t="s">
        <v>83</v>
      </c>
      <c r="E84" s="216" t="s">
        <v>122</v>
      </c>
      <c r="F84" s="216" t="s">
        <v>122</v>
      </c>
      <c r="G84" s="216" t="s">
        <v>122</v>
      </c>
      <c r="H84" s="216" t="s">
        <v>122</v>
      </c>
      <c r="I84" s="216" t="s">
        <v>122</v>
      </c>
      <c r="J84" s="72"/>
      <c r="K84" s="6"/>
    </row>
    <row r="85" spans="3:13" ht="21" customHeight="1" x14ac:dyDescent="0.25">
      <c r="C85" s="21" t="s">
        <v>133</v>
      </c>
      <c r="D85" s="21" t="s">
        <v>83</v>
      </c>
      <c r="E85" s="216" t="s">
        <v>122</v>
      </c>
      <c r="F85" s="216" t="s">
        <v>122</v>
      </c>
      <c r="G85" s="216" t="s">
        <v>122</v>
      </c>
      <c r="H85" s="216" t="s">
        <v>122</v>
      </c>
      <c r="I85" s="216" t="s">
        <v>122</v>
      </c>
      <c r="J85" s="72"/>
      <c r="K85" s="6"/>
    </row>
    <row r="86" spans="3:13" ht="21" customHeight="1" x14ac:dyDescent="0.25">
      <c r="C86" s="21" t="s">
        <v>655</v>
      </c>
      <c r="D86" s="21" t="s">
        <v>83</v>
      </c>
      <c r="E86" s="183">
        <v>190003.79873334803</v>
      </c>
      <c r="F86" s="183">
        <v>222802.02307912233</v>
      </c>
      <c r="G86" s="183">
        <v>192185.45180786744</v>
      </c>
      <c r="H86" s="183">
        <v>157446.27738916795</v>
      </c>
      <c r="I86" s="183">
        <v>147715.76821483651</v>
      </c>
      <c r="J86" s="72"/>
      <c r="K86" s="6"/>
    </row>
    <row r="87" spans="3:13" ht="21" customHeight="1" x14ac:dyDescent="0.25">
      <c r="C87" s="166" t="s">
        <v>656</v>
      </c>
      <c r="D87" s="21" t="s">
        <v>83</v>
      </c>
      <c r="E87" s="248">
        <f>SUM(E86)</f>
        <v>190003.79873334803</v>
      </c>
      <c r="F87" s="248">
        <f>SUM(F86)</f>
        <v>222802.02307912233</v>
      </c>
      <c r="G87" s="248">
        <f>SUM(G86)</f>
        <v>192185.45180786744</v>
      </c>
      <c r="H87" s="248">
        <f>SUM(H86)</f>
        <v>157446.27738916795</v>
      </c>
      <c r="I87" s="248">
        <f>SUM(I86)</f>
        <v>147715.76821483651</v>
      </c>
      <c r="J87" s="72"/>
      <c r="K87" s="6"/>
    </row>
    <row r="88" spans="3:13" ht="21" customHeight="1" x14ac:dyDescent="0.25">
      <c r="C88" s="166" t="s">
        <v>39</v>
      </c>
      <c r="D88" s="21" t="s">
        <v>83</v>
      </c>
      <c r="E88" s="248">
        <f>SUM(E79,E87)</f>
        <v>793566.82741905481</v>
      </c>
      <c r="F88" s="248">
        <f>SUM(F87,F79)</f>
        <v>294715.54894428141</v>
      </c>
      <c r="G88" s="248">
        <f>SUM(G87,G79)</f>
        <v>249006.45180786744</v>
      </c>
      <c r="H88" s="248">
        <f>SUM(H87,H79)</f>
        <v>225167.27738916795</v>
      </c>
      <c r="I88" s="248">
        <f>SUM(I87,I79)</f>
        <v>238146.76821483651</v>
      </c>
      <c r="J88" s="72"/>
      <c r="K88" s="6"/>
    </row>
    <row r="89" spans="3:13" ht="15.75" customHeight="1" x14ac:dyDescent="0.25">
      <c r="C89" s="111" t="s">
        <v>658</v>
      </c>
      <c r="D89" s="33"/>
      <c r="E89" s="33"/>
      <c r="F89" s="32"/>
      <c r="G89" s="175"/>
      <c r="H89" s="174"/>
      <c r="I89" s="174"/>
      <c r="J89" s="72"/>
      <c r="K89" s="6"/>
    </row>
    <row r="90" spans="3:13" ht="15.75" customHeight="1" x14ac:dyDescent="0.25">
      <c r="C90" s="111" t="s">
        <v>652</v>
      </c>
      <c r="D90" s="33"/>
      <c r="E90" s="33"/>
      <c r="F90" s="32"/>
      <c r="G90" s="174"/>
      <c r="H90" s="174"/>
      <c r="I90" s="174"/>
      <c r="J90" s="7"/>
      <c r="K90" s="72"/>
      <c r="L90" s="219"/>
      <c r="M90" s="6"/>
    </row>
    <row r="91" spans="3:13" ht="15.75" customHeight="1" x14ac:dyDescent="0.25">
      <c r="C91" s="111" t="s">
        <v>651</v>
      </c>
      <c r="D91" s="7"/>
      <c r="E91" s="7"/>
      <c r="F91" s="7"/>
      <c r="G91" s="7"/>
      <c r="H91" s="7"/>
      <c r="I91" s="7"/>
      <c r="J91" s="7"/>
      <c r="K91" s="72"/>
      <c r="L91" s="219"/>
      <c r="M91" s="6"/>
    </row>
    <row r="92" spans="3:13" ht="15.75" customHeight="1" x14ac:dyDescent="0.25">
      <c r="C92" s="111" t="s">
        <v>653</v>
      </c>
      <c r="D92" s="7"/>
      <c r="E92" s="7"/>
      <c r="F92" s="7"/>
      <c r="G92" s="7"/>
      <c r="H92" s="7"/>
      <c r="I92" s="7"/>
      <c r="J92" s="7"/>
      <c r="K92" s="72"/>
      <c r="L92" s="219"/>
      <c r="M92" s="6"/>
    </row>
    <row r="93" spans="3:13" ht="15.75" customHeight="1" x14ac:dyDescent="0.25">
      <c r="C93" s="111" t="s">
        <v>654</v>
      </c>
      <c r="D93" s="46"/>
      <c r="E93" s="46"/>
      <c r="F93" s="7"/>
      <c r="G93" s="7"/>
      <c r="H93" s="7"/>
      <c r="I93" s="7"/>
      <c r="J93" s="7"/>
      <c r="K93" s="72"/>
      <c r="L93" s="219"/>
      <c r="M93" s="6"/>
    </row>
    <row r="94" spans="3:13" ht="15.75" customHeight="1" x14ac:dyDescent="0.25">
      <c r="C94" s="111" t="s">
        <v>670</v>
      </c>
      <c r="D94" s="46"/>
      <c r="E94" s="46"/>
      <c r="F94" s="7"/>
      <c r="G94" s="7"/>
      <c r="H94" s="7"/>
      <c r="I94" s="7"/>
      <c r="J94" s="7"/>
      <c r="K94" s="72"/>
      <c r="L94" s="219"/>
      <c r="M94" s="6"/>
    </row>
    <row r="95" spans="3:13" ht="15" customHeight="1" x14ac:dyDescent="0.25">
      <c r="C95" s="111"/>
      <c r="D95" s="46"/>
      <c r="E95" s="46"/>
      <c r="F95" s="7"/>
      <c r="G95" s="7"/>
      <c r="H95" s="7"/>
      <c r="I95" s="7"/>
      <c r="J95" s="7"/>
      <c r="K95" s="72"/>
      <c r="L95" s="219"/>
      <c r="M95" s="6"/>
    </row>
    <row r="96" spans="3:13" ht="15" customHeight="1" x14ac:dyDescent="0.25">
      <c r="C96" s="111"/>
      <c r="D96" s="46"/>
      <c r="E96" s="46"/>
      <c r="F96" s="7"/>
      <c r="G96" s="7"/>
      <c r="H96" s="7"/>
      <c r="I96" s="7"/>
      <c r="J96" s="7"/>
      <c r="K96" s="72"/>
      <c r="L96" s="219"/>
      <c r="M96" s="6"/>
    </row>
    <row r="97" spans="2:13" x14ac:dyDescent="0.25">
      <c r="B97" s="46" t="s">
        <v>134</v>
      </c>
      <c r="C97" s="7"/>
      <c r="D97" s="7"/>
      <c r="E97" s="7"/>
      <c r="F97" s="7"/>
      <c r="G97" s="7"/>
      <c r="H97" s="7"/>
      <c r="I97" s="7"/>
      <c r="J97" s="7"/>
      <c r="K97" s="72"/>
      <c r="L97" s="219"/>
      <c r="M97" s="6"/>
    </row>
    <row r="98" spans="2:13" ht="15" customHeight="1" x14ac:dyDescent="0.25">
      <c r="B98" s="46"/>
      <c r="C98" s="7"/>
      <c r="D98" s="7"/>
      <c r="E98" s="7"/>
      <c r="F98" s="7"/>
      <c r="G98" s="7"/>
      <c r="H98" s="7"/>
      <c r="I98" s="7"/>
      <c r="J98" s="7"/>
      <c r="K98" s="72"/>
      <c r="L98" s="219"/>
      <c r="M98" s="6"/>
    </row>
    <row r="99" spans="2:13" x14ac:dyDescent="0.25">
      <c r="C99" s="47" t="s">
        <v>6</v>
      </c>
      <c r="D99" s="47" t="s">
        <v>27</v>
      </c>
      <c r="E99" s="48">
        <v>2024</v>
      </c>
      <c r="F99" s="48">
        <v>2023</v>
      </c>
      <c r="G99" s="77"/>
      <c r="H99" s="72"/>
      <c r="I99" s="7"/>
      <c r="J99" s="72"/>
      <c r="K99" s="219"/>
      <c r="L99" s="6"/>
    </row>
    <row r="100" spans="2:13" ht="21" customHeight="1" x14ac:dyDescent="0.25">
      <c r="C100" s="21" t="s">
        <v>681</v>
      </c>
      <c r="D100" s="21" t="s">
        <v>135</v>
      </c>
      <c r="E100" s="375">
        <f>14710.9692769573/1000</f>
        <v>14.7109692769573</v>
      </c>
      <c r="F100" s="246">
        <f>17970.1591290364/1000</f>
        <v>17.9701591290364</v>
      </c>
      <c r="H100" s="72"/>
      <c r="I100" s="72"/>
      <c r="J100" s="6"/>
      <c r="K100" s="220"/>
      <c r="L100" s="1"/>
    </row>
    <row r="101" spans="2:13" ht="21" customHeight="1" x14ac:dyDescent="0.25">
      <c r="C101" s="24" t="s">
        <v>136</v>
      </c>
      <c r="D101" s="21" t="s">
        <v>135</v>
      </c>
      <c r="E101" s="246">
        <f>2667.38330647312/1000</f>
        <v>2.6673833064731198</v>
      </c>
      <c r="F101" s="246">
        <f>6687.29787494922/1000</f>
        <v>6.6872978749492207</v>
      </c>
      <c r="G101" s="78"/>
      <c r="H101" s="78"/>
      <c r="I101" s="72"/>
      <c r="J101" s="6"/>
      <c r="K101" s="220"/>
      <c r="L101" s="1"/>
    </row>
    <row r="102" spans="2:13" ht="21" customHeight="1" x14ac:dyDescent="0.25">
      <c r="C102" s="177" t="s">
        <v>683</v>
      </c>
      <c r="D102" s="21" t="s">
        <v>135</v>
      </c>
      <c r="E102" s="247">
        <f>SUM(E100:E101)</f>
        <v>17.37835258343042</v>
      </c>
      <c r="F102" s="247">
        <f>SUM(F100:F101)</f>
        <v>24.65745700398562</v>
      </c>
      <c r="G102" s="78"/>
      <c r="H102" s="78"/>
      <c r="I102" s="72"/>
      <c r="J102" s="6"/>
      <c r="K102" s="220"/>
      <c r="L102" s="1"/>
    </row>
    <row r="103" spans="2:13" ht="21" customHeight="1" x14ac:dyDescent="0.25">
      <c r="C103" s="24" t="s">
        <v>682</v>
      </c>
      <c r="D103" s="21" t="s">
        <v>37</v>
      </c>
      <c r="E103" s="95">
        <v>0.1417468893121559</v>
      </c>
      <c r="F103" s="376">
        <v>0.24551014099106927</v>
      </c>
      <c r="G103" s="78"/>
      <c r="H103" s="78"/>
      <c r="I103" s="72"/>
      <c r="J103" s="6"/>
      <c r="K103" s="220"/>
      <c r="L103" s="1"/>
    </row>
    <row r="104" spans="2:13" ht="21" customHeight="1" x14ac:dyDescent="0.25">
      <c r="C104" s="177" t="s">
        <v>689</v>
      </c>
      <c r="D104" s="21" t="s">
        <v>135</v>
      </c>
      <c r="E104" s="247">
        <f>1439.57929089096/1000</f>
        <v>1.4395792908909599</v>
      </c>
      <c r="F104" s="377">
        <f>2580.92039237811/1000</f>
        <v>2.5809203923781103</v>
      </c>
      <c r="G104" s="78"/>
      <c r="H104" s="78"/>
      <c r="I104" s="72"/>
      <c r="J104" s="6"/>
      <c r="K104" s="220"/>
      <c r="L104" s="1"/>
    </row>
    <row r="105" spans="2:13" ht="21" customHeight="1" x14ac:dyDescent="0.25">
      <c r="C105" s="177" t="s">
        <v>690</v>
      </c>
      <c r="D105" s="21" t="s">
        <v>135</v>
      </c>
      <c r="E105" s="377">
        <f>E104+E102</f>
        <v>18.817931874321381</v>
      </c>
      <c r="F105" s="377">
        <f>F104+F102</f>
        <v>27.238377396363731</v>
      </c>
      <c r="G105" s="78"/>
      <c r="H105" s="78"/>
      <c r="I105" s="72"/>
      <c r="J105" s="6"/>
      <c r="K105" s="220"/>
      <c r="L105" s="1"/>
    </row>
    <row r="106" spans="2:13" ht="15" customHeight="1" x14ac:dyDescent="0.25">
      <c r="C106" s="7"/>
      <c r="D106" s="33"/>
      <c r="E106" s="33"/>
      <c r="F106" s="156"/>
      <c r="G106" s="78"/>
      <c r="H106" s="78"/>
      <c r="I106" s="78"/>
      <c r="J106" s="72"/>
      <c r="K106" s="6"/>
    </row>
    <row r="107" spans="2:13" ht="15" customHeight="1" x14ac:dyDescent="0.25">
      <c r="C107" s="7"/>
      <c r="D107" s="7"/>
      <c r="E107" s="7"/>
      <c r="F107" s="7"/>
      <c r="G107" s="7"/>
      <c r="H107" s="7"/>
      <c r="I107" s="7"/>
      <c r="J107" s="78"/>
      <c r="K107" s="72"/>
      <c r="L107" s="219"/>
      <c r="M107" s="6"/>
    </row>
    <row r="108" spans="2:13" x14ac:dyDescent="0.25">
      <c r="B108" s="46" t="s">
        <v>137</v>
      </c>
    </row>
    <row r="109" spans="2:13" ht="15" customHeight="1" x14ac:dyDescent="0.25">
      <c r="B109" s="46"/>
    </row>
    <row r="110" spans="2:13" x14ac:dyDescent="0.25">
      <c r="C110" s="47" t="s">
        <v>23</v>
      </c>
      <c r="D110" s="47" t="s">
        <v>27</v>
      </c>
      <c r="E110" s="48">
        <v>2024</v>
      </c>
      <c r="F110" s="48">
        <v>2023</v>
      </c>
      <c r="G110" s="48">
        <v>2022</v>
      </c>
      <c r="H110" s="48">
        <v>2021</v>
      </c>
      <c r="I110" s="48">
        <v>2020</v>
      </c>
    </row>
    <row r="111" spans="2:13" ht="21" customHeight="1" x14ac:dyDescent="0.25">
      <c r="C111" s="21" t="s">
        <v>138</v>
      </c>
      <c r="D111" s="272" t="s">
        <v>40</v>
      </c>
      <c r="E111" s="277">
        <v>0</v>
      </c>
      <c r="F111" s="296">
        <v>0</v>
      </c>
      <c r="G111" s="297">
        <v>0</v>
      </c>
      <c r="H111" s="297">
        <v>0</v>
      </c>
      <c r="I111" s="297">
        <v>0</v>
      </c>
      <c r="L111" s="1"/>
    </row>
    <row r="112" spans="2:13" ht="21" customHeight="1" x14ac:dyDescent="0.25">
      <c r="C112" s="45" t="s">
        <v>691</v>
      </c>
      <c r="D112" s="272" t="s">
        <v>40</v>
      </c>
      <c r="E112" s="277">
        <v>0</v>
      </c>
      <c r="F112" s="296">
        <v>0</v>
      </c>
      <c r="G112" s="296">
        <v>0</v>
      </c>
      <c r="H112" s="296">
        <v>0</v>
      </c>
      <c r="I112" s="296">
        <v>0</v>
      </c>
      <c r="L112" s="1"/>
    </row>
    <row r="113" spans="2:14" ht="21" customHeight="1" x14ac:dyDescent="0.25">
      <c r="C113" s="45" t="s">
        <v>692</v>
      </c>
      <c r="D113" s="272" t="s">
        <v>40</v>
      </c>
      <c r="E113" s="277">
        <v>0</v>
      </c>
      <c r="F113" s="296">
        <v>0</v>
      </c>
      <c r="G113" s="296">
        <v>0</v>
      </c>
      <c r="H113" s="296">
        <v>0</v>
      </c>
      <c r="I113" s="296">
        <v>0</v>
      </c>
      <c r="L113" s="1"/>
    </row>
    <row r="114" spans="2:14" ht="21" customHeight="1" x14ac:dyDescent="0.25">
      <c r="C114" s="21" t="s">
        <v>139</v>
      </c>
      <c r="D114" s="272" t="s">
        <v>40</v>
      </c>
      <c r="E114" s="277">
        <v>2</v>
      </c>
      <c r="F114" s="296">
        <v>1</v>
      </c>
      <c r="G114" s="298">
        <v>2</v>
      </c>
      <c r="H114" s="298">
        <v>1</v>
      </c>
      <c r="I114" s="298">
        <v>4</v>
      </c>
      <c r="L114" s="1"/>
    </row>
    <row r="115" spans="2:14" ht="21" customHeight="1" x14ac:dyDescent="0.25">
      <c r="C115" s="24" t="s">
        <v>140</v>
      </c>
      <c r="D115" s="272" t="s">
        <v>40</v>
      </c>
      <c r="E115" s="277">
        <v>0</v>
      </c>
      <c r="F115" s="296">
        <v>0</v>
      </c>
      <c r="G115" s="298">
        <v>0</v>
      </c>
      <c r="H115" s="298">
        <v>1</v>
      </c>
      <c r="I115" s="298">
        <v>0</v>
      </c>
      <c r="L115" s="1"/>
    </row>
    <row r="116" spans="2:14" ht="30" x14ac:dyDescent="0.25">
      <c r="C116" s="189" t="s">
        <v>693</v>
      </c>
      <c r="D116" s="272" t="s">
        <v>40</v>
      </c>
      <c r="E116" s="299">
        <v>2</v>
      </c>
      <c r="F116" s="300">
        <v>1</v>
      </c>
      <c r="G116" s="300">
        <v>2</v>
      </c>
      <c r="H116" s="300">
        <v>2</v>
      </c>
      <c r="I116" s="300">
        <v>4</v>
      </c>
      <c r="L116" s="1"/>
    </row>
    <row r="117" spans="2:14" ht="30" x14ac:dyDescent="0.25">
      <c r="C117" s="189" t="s">
        <v>694</v>
      </c>
      <c r="D117" s="21" t="s">
        <v>67</v>
      </c>
      <c r="E117" s="301">
        <v>8273</v>
      </c>
      <c r="F117" s="302">
        <v>8140</v>
      </c>
      <c r="G117" s="303">
        <v>13617</v>
      </c>
      <c r="H117" s="303">
        <v>14617</v>
      </c>
      <c r="I117" s="303">
        <v>6767</v>
      </c>
      <c r="L117" s="1"/>
    </row>
    <row r="118" spans="2:14" ht="24.95" customHeight="1" x14ac:dyDescent="0.25">
      <c r="C118" s="417" t="s">
        <v>141</v>
      </c>
      <c r="D118" s="417"/>
      <c r="E118" s="417"/>
      <c r="F118" s="417"/>
      <c r="G118" s="417"/>
      <c r="H118" s="417"/>
      <c r="I118" s="417"/>
      <c r="L118" s="1"/>
    </row>
    <row r="119" spans="2:14" ht="24.95" customHeight="1" x14ac:dyDescent="0.25">
      <c r="C119" s="418" t="s">
        <v>142</v>
      </c>
      <c r="D119" s="418"/>
      <c r="E119" s="418"/>
      <c r="F119" s="418"/>
      <c r="G119" s="418"/>
      <c r="H119" s="418"/>
      <c r="I119" s="418"/>
      <c r="L119" s="1"/>
    </row>
    <row r="120" spans="2:14" ht="15.75" customHeight="1" x14ac:dyDescent="0.25">
      <c r="C120" s="418" t="s">
        <v>143</v>
      </c>
      <c r="D120" s="418"/>
      <c r="E120" s="418"/>
      <c r="F120" s="418"/>
      <c r="G120" s="418"/>
      <c r="H120" s="418"/>
      <c r="I120" s="418"/>
      <c r="K120" s="72"/>
      <c r="L120" s="219"/>
    </row>
    <row r="121" spans="2:14" ht="15" customHeight="1" x14ac:dyDescent="0.25">
      <c r="C121" s="182"/>
      <c r="D121" s="182"/>
      <c r="E121" s="182"/>
      <c r="F121" s="182"/>
      <c r="G121" s="182"/>
      <c r="H121" s="182"/>
      <c r="I121" s="182"/>
      <c r="K121" s="72"/>
      <c r="L121" s="219"/>
    </row>
    <row r="122" spans="2:14" ht="15" customHeight="1" x14ac:dyDescent="0.25">
      <c r="K122" s="72"/>
      <c r="L122" s="219"/>
    </row>
    <row r="123" spans="2:14" x14ac:dyDescent="0.25">
      <c r="B123" s="46" t="s">
        <v>144</v>
      </c>
    </row>
    <row r="124" spans="2:14" ht="15" customHeight="1" x14ac:dyDescent="0.25">
      <c r="B124" s="46"/>
      <c r="E124" s="48">
        <v>2024</v>
      </c>
      <c r="F124" s="48"/>
      <c r="G124" s="48"/>
      <c r="H124" s="47">
        <v>2023</v>
      </c>
      <c r="I124" s="47"/>
      <c r="J124" s="47"/>
      <c r="L124" s="1"/>
      <c r="N124" s="220"/>
    </row>
    <row r="125" spans="2:14" x14ac:dyDescent="0.25">
      <c r="C125" s="47" t="s">
        <v>695</v>
      </c>
      <c r="D125" s="47" t="s">
        <v>27</v>
      </c>
      <c r="E125" s="48" t="s">
        <v>145</v>
      </c>
      <c r="F125" s="48" t="s">
        <v>146</v>
      </c>
      <c r="G125" s="48" t="s">
        <v>39</v>
      </c>
      <c r="H125" s="48" t="s">
        <v>145</v>
      </c>
      <c r="I125" s="48" t="s">
        <v>146</v>
      </c>
      <c r="J125" s="48" t="s">
        <v>39</v>
      </c>
      <c r="N125" s="220"/>
    </row>
    <row r="126" spans="2:14" ht="21" customHeight="1" x14ac:dyDescent="0.25">
      <c r="C126" s="21" t="s">
        <v>147</v>
      </c>
      <c r="D126" s="21" t="s">
        <v>40</v>
      </c>
      <c r="E126" s="216">
        <v>16</v>
      </c>
      <c r="F126" s="216">
        <v>8</v>
      </c>
      <c r="G126" s="304">
        <f>SUM(E126:F126)</f>
        <v>24</v>
      </c>
      <c r="H126" s="59">
        <v>5</v>
      </c>
      <c r="I126" s="216">
        <v>58</v>
      </c>
      <c r="J126" s="304">
        <f>SUM(H126:I126)</f>
        <v>63</v>
      </c>
      <c r="L126" s="1"/>
      <c r="N126" s="220"/>
    </row>
    <row r="127" spans="2:14" ht="21" customHeight="1" x14ac:dyDescent="0.25">
      <c r="C127" s="109" t="s">
        <v>148</v>
      </c>
      <c r="D127" s="21" t="s">
        <v>40</v>
      </c>
      <c r="E127" s="216">
        <v>558</v>
      </c>
      <c r="F127" s="216">
        <v>138</v>
      </c>
      <c r="G127" s="304">
        <f>SUM(E127:F127)</f>
        <v>696</v>
      </c>
      <c r="H127" s="59">
        <v>222</v>
      </c>
      <c r="I127" s="216">
        <v>102</v>
      </c>
      <c r="J127" s="304">
        <f>SUM(H127:I127)</f>
        <v>324</v>
      </c>
      <c r="L127" s="1"/>
      <c r="N127" s="220"/>
    </row>
    <row r="128" spans="2:14" x14ac:dyDescent="0.25">
      <c r="C128" s="418" t="s">
        <v>149</v>
      </c>
      <c r="D128" s="418"/>
      <c r="E128" s="418"/>
      <c r="F128" s="418"/>
      <c r="G128" s="418"/>
      <c r="H128" s="418"/>
      <c r="I128" s="418"/>
    </row>
    <row r="129" spans="3:12" ht="15" customHeight="1" x14ac:dyDescent="0.25">
      <c r="L129" s="222"/>
    </row>
    <row r="130" spans="3:12" ht="15" customHeight="1" x14ac:dyDescent="0.25">
      <c r="C130" s="33"/>
      <c r="D130" s="33"/>
      <c r="E130" s="33"/>
      <c r="F130" s="32"/>
      <c r="G130" s="15"/>
      <c r="H130" s="15"/>
      <c r="I130" s="15"/>
      <c r="J130" s="72"/>
      <c r="K130" s="72"/>
      <c r="L130" s="222"/>
    </row>
    <row r="131" spans="3:12" x14ac:dyDescent="0.25">
      <c r="C131" s="47" t="s">
        <v>150</v>
      </c>
      <c r="D131" s="47"/>
      <c r="E131" s="48">
        <v>2024</v>
      </c>
      <c r="F131" s="32"/>
      <c r="G131" s="15"/>
      <c r="H131" s="15"/>
      <c r="I131" s="15"/>
      <c r="K131" s="72"/>
      <c r="L131" s="223"/>
    </row>
    <row r="132" spans="3:12" ht="21" customHeight="1" x14ac:dyDescent="0.25">
      <c r="C132" s="21" t="s">
        <v>151</v>
      </c>
      <c r="D132" s="21" t="s">
        <v>40</v>
      </c>
      <c r="E132" s="59">
        <v>3400</v>
      </c>
      <c r="L132" s="222"/>
    </row>
    <row r="133" spans="3:12" x14ac:dyDescent="0.25">
      <c r="L133" s="222"/>
    </row>
  </sheetData>
  <sheetProtection algorithmName="SHA-512" hashValue="EUWOpfiKDgi0at3R75XlgUvxByVKSCDnZy4dQj5010hzFivpgp/LNy+P95LI8cX9m3KEeDRqY8Ena8T6k0o5Jw==" saltValue="9FDvWpTuus2IpNamVRCx0Q==" spinCount="100000" sheet="1" objects="1" scenarios="1" selectLockedCells="1" selectUnlockedCells="1"/>
  <mergeCells count="7">
    <mergeCell ref="C118:I118"/>
    <mergeCell ref="C119:I119"/>
    <mergeCell ref="C120:I120"/>
    <mergeCell ref="C128:I128"/>
    <mergeCell ref="L4:N4"/>
    <mergeCell ref="C67:I67"/>
    <mergeCell ref="C28:I28"/>
  </mergeCells>
  <pageMargins left="0.25" right="0.25" top="0.75" bottom="0.75" header="0.3" footer="0.3"/>
  <pageSetup paperSize="9" scale="57" fitToHeight="0" orientation="portrait" horizontalDpi="1200" verticalDpi="1200" r:id="rId1"/>
  <rowBreaks count="2" manualBreakCount="2">
    <brk id="59" max="9" man="1"/>
    <brk id="121" max="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A6182-61D5-4D80-AF0E-E68F1A06C7A3}">
  <sheetPr>
    <pageSetUpPr fitToPage="1"/>
  </sheetPr>
  <dimension ref="A1:N127"/>
  <sheetViews>
    <sheetView zoomScale="90" zoomScaleNormal="90" workbookViewId="0">
      <selection activeCell="N100" sqref="N100"/>
    </sheetView>
  </sheetViews>
  <sheetFormatPr defaultColWidth="8.85546875" defaultRowHeight="15" x14ac:dyDescent="0.25"/>
  <cols>
    <col min="1" max="1" width="8.85546875" style="84"/>
    <col min="2" max="2" width="5.85546875" style="84" customWidth="1"/>
    <col min="3" max="3" width="52.7109375" style="1" customWidth="1"/>
    <col min="4" max="4" width="10.7109375" style="1" customWidth="1"/>
    <col min="5" max="15" width="16.140625" style="1" customWidth="1"/>
    <col min="16" max="17" width="8.85546875" style="1"/>
    <col min="18" max="18" width="11.140625" style="1" customWidth="1"/>
    <col min="19" max="16384" width="8.85546875" style="1"/>
  </cols>
  <sheetData>
    <row r="1" spans="1:13" ht="15" customHeight="1" x14ac:dyDescent="0.25"/>
    <row r="2" spans="1:13" ht="15" customHeight="1" x14ac:dyDescent="0.25"/>
    <row r="3" spans="1:13" ht="15" customHeight="1" x14ac:dyDescent="0.25"/>
    <row r="4" spans="1:13" ht="15" customHeight="1" x14ac:dyDescent="0.25">
      <c r="K4" s="412"/>
      <c r="L4" s="412"/>
      <c r="M4" s="412"/>
    </row>
    <row r="5" spans="1:13" ht="15" customHeight="1" x14ac:dyDescent="0.25"/>
    <row r="6" spans="1:13" ht="15" customHeight="1" x14ac:dyDescent="0.25"/>
    <row r="7" spans="1:13" ht="15" customHeight="1" x14ac:dyDescent="0.25"/>
    <row r="8" spans="1:13" ht="15" customHeight="1" x14ac:dyDescent="0.25"/>
    <row r="9" spans="1:13" ht="15" customHeight="1" x14ac:dyDescent="0.25">
      <c r="C9" s="7"/>
      <c r="D9" s="7"/>
      <c r="E9" s="7"/>
      <c r="F9" s="7"/>
      <c r="G9" s="7"/>
      <c r="H9" s="7"/>
      <c r="I9" s="7"/>
      <c r="J9" s="7"/>
      <c r="K9" s="7"/>
    </row>
    <row r="10" spans="1:13" ht="15.75" x14ac:dyDescent="0.25">
      <c r="B10" s="120" t="s">
        <v>152</v>
      </c>
      <c r="D10" s="35"/>
      <c r="E10" s="35"/>
      <c r="F10" s="36"/>
      <c r="G10" s="36"/>
      <c r="H10" s="36"/>
      <c r="I10" s="36"/>
      <c r="J10" s="36"/>
      <c r="K10" s="7"/>
    </row>
    <row r="11" spans="1:13" ht="15.75" x14ac:dyDescent="0.25">
      <c r="C11" s="35"/>
      <c r="D11" s="35"/>
      <c r="E11" s="35"/>
      <c r="F11" s="36"/>
      <c r="G11" s="36"/>
      <c r="H11" s="36"/>
      <c r="I11" s="36"/>
      <c r="J11" s="36"/>
      <c r="K11" s="7"/>
    </row>
    <row r="12" spans="1:13" ht="15.75" x14ac:dyDescent="0.25">
      <c r="C12" s="37" t="s">
        <v>153</v>
      </c>
      <c r="D12" s="37" t="s">
        <v>154</v>
      </c>
      <c r="E12" s="38">
        <v>2024</v>
      </c>
      <c r="F12" s="38">
        <v>2023</v>
      </c>
      <c r="G12" s="38" t="s">
        <v>155</v>
      </c>
      <c r="H12" s="38">
        <v>2021</v>
      </c>
      <c r="I12" s="38">
        <v>2020</v>
      </c>
      <c r="J12" s="38">
        <v>2019</v>
      </c>
      <c r="K12" s="7"/>
    </row>
    <row r="13" spans="1:13" s="308" customFormat="1" ht="21" customHeight="1" x14ac:dyDescent="0.25">
      <c r="A13" s="307"/>
      <c r="B13" s="307"/>
      <c r="C13" s="58" t="s">
        <v>156</v>
      </c>
      <c r="D13" s="11" t="s">
        <v>40</v>
      </c>
      <c r="E13" s="59">
        <v>1</v>
      </c>
      <c r="F13" s="59">
        <v>1</v>
      </c>
      <c r="G13" s="284">
        <v>0</v>
      </c>
      <c r="H13" s="284">
        <v>0</v>
      </c>
      <c r="I13" s="284">
        <v>0</v>
      </c>
      <c r="J13" s="284">
        <v>0</v>
      </c>
      <c r="K13" s="56"/>
    </row>
    <row r="14" spans="1:13" s="308" customFormat="1" ht="21" customHeight="1" x14ac:dyDescent="0.25">
      <c r="A14" s="307"/>
      <c r="B14" s="307"/>
      <c r="C14" s="11" t="s">
        <v>157</v>
      </c>
      <c r="D14" s="11" t="s">
        <v>40</v>
      </c>
      <c r="E14" s="59">
        <v>2</v>
      </c>
      <c r="F14" s="59">
        <v>1</v>
      </c>
      <c r="G14" s="284">
        <v>0</v>
      </c>
      <c r="H14" s="284">
        <v>0</v>
      </c>
      <c r="I14" s="284">
        <v>0</v>
      </c>
      <c r="J14" s="284">
        <v>0</v>
      </c>
      <c r="K14" s="56"/>
    </row>
    <row r="15" spans="1:13" s="308" customFormat="1" ht="21" customHeight="1" x14ac:dyDescent="0.25">
      <c r="A15" s="307"/>
      <c r="B15" s="307"/>
      <c r="C15" s="12" t="s">
        <v>158</v>
      </c>
      <c r="D15" s="11" t="s">
        <v>40</v>
      </c>
      <c r="E15" s="59">
        <v>0</v>
      </c>
      <c r="F15" s="59">
        <v>0</v>
      </c>
      <c r="G15" s="284">
        <v>0</v>
      </c>
      <c r="H15" s="284">
        <v>0</v>
      </c>
      <c r="I15" s="284">
        <v>1</v>
      </c>
      <c r="J15" s="284">
        <v>0</v>
      </c>
      <c r="K15" s="56"/>
      <c r="L15" s="309"/>
      <c r="M15" s="309"/>
    </row>
    <row r="16" spans="1:13" s="308" customFormat="1" ht="21" customHeight="1" x14ac:dyDescent="0.25">
      <c r="A16" s="307"/>
      <c r="B16" s="307"/>
      <c r="C16" s="101" t="s">
        <v>39</v>
      </c>
      <c r="D16" s="11" t="s">
        <v>40</v>
      </c>
      <c r="E16" s="10">
        <v>3</v>
      </c>
      <c r="F16" s="10">
        <v>2</v>
      </c>
      <c r="G16" s="10">
        <v>0</v>
      </c>
      <c r="H16" s="10">
        <v>0</v>
      </c>
      <c r="I16" s="10">
        <v>1</v>
      </c>
      <c r="J16" s="10">
        <v>0</v>
      </c>
      <c r="K16" s="56"/>
      <c r="L16" s="309"/>
      <c r="M16" s="309"/>
    </row>
    <row r="17" spans="1:13" ht="24.95" customHeight="1" x14ac:dyDescent="0.25">
      <c r="C17" s="421" t="s">
        <v>159</v>
      </c>
      <c r="D17" s="421"/>
      <c r="E17" s="421"/>
      <c r="F17" s="421"/>
      <c r="G17" s="421"/>
      <c r="H17" s="421"/>
      <c r="I17" s="421"/>
      <c r="J17" s="421"/>
      <c r="K17" s="7"/>
      <c r="L17" s="72"/>
      <c r="M17" s="72"/>
    </row>
    <row r="18" spans="1:13" ht="15" customHeight="1" x14ac:dyDescent="0.25">
      <c r="C18" s="260"/>
      <c r="D18" s="260"/>
      <c r="E18" s="260"/>
      <c r="F18" s="260"/>
      <c r="G18" s="260"/>
      <c r="H18" s="260"/>
      <c r="I18" s="260"/>
      <c r="J18" s="260"/>
      <c r="K18" s="7"/>
      <c r="L18" s="72"/>
      <c r="M18" s="72"/>
    </row>
    <row r="19" spans="1:13" ht="15" customHeight="1" x14ac:dyDescent="0.25">
      <c r="C19" s="36"/>
      <c r="D19" s="36"/>
      <c r="E19" s="36"/>
      <c r="F19" s="36"/>
      <c r="G19" s="36"/>
      <c r="H19" s="36"/>
      <c r="I19" s="36"/>
      <c r="J19" s="36"/>
      <c r="K19" s="7"/>
      <c r="L19" s="72"/>
      <c r="M19" s="72"/>
    </row>
    <row r="20" spans="1:13" ht="15.75" x14ac:dyDescent="0.25">
      <c r="C20" s="37" t="s">
        <v>696</v>
      </c>
      <c r="D20" s="37" t="s">
        <v>160</v>
      </c>
      <c r="E20" s="38">
        <v>2024</v>
      </c>
      <c r="F20" s="38">
        <v>2023</v>
      </c>
      <c r="G20" s="38">
        <v>2022</v>
      </c>
      <c r="H20" s="38">
        <v>2021</v>
      </c>
      <c r="I20" s="38">
        <v>2020</v>
      </c>
      <c r="J20" s="38">
        <v>2019</v>
      </c>
      <c r="K20" s="7"/>
      <c r="L20" s="7"/>
      <c r="M20" s="6"/>
    </row>
    <row r="21" spans="1:13" s="308" customFormat="1" ht="21" customHeight="1" x14ac:dyDescent="0.25">
      <c r="A21" s="307"/>
      <c r="B21" s="307"/>
      <c r="C21" s="58" t="s">
        <v>156</v>
      </c>
      <c r="D21" s="119" t="s">
        <v>161</v>
      </c>
      <c r="E21" s="59">
        <v>1.19</v>
      </c>
      <c r="F21" s="59">
        <v>1.33</v>
      </c>
      <c r="G21" s="284">
        <v>1.51</v>
      </c>
      <c r="H21" s="284">
        <v>2.04</v>
      </c>
      <c r="I21" s="284">
        <v>1.0900000000000001</v>
      </c>
      <c r="J21" s="284">
        <v>2.42</v>
      </c>
      <c r="K21" s="56"/>
      <c r="L21" s="309"/>
      <c r="M21" s="309"/>
    </row>
    <row r="22" spans="1:13" s="308" customFormat="1" ht="21" customHeight="1" x14ac:dyDescent="0.25">
      <c r="A22" s="307"/>
      <c r="B22" s="307"/>
      <c r="C22" s="11" t="s">
        <v>157</v>
      </c>
      <c r="D22" s="119" t="s">
        <v>161</v>
      </c>
      <c r="E22" s="277">
        <v>0.73</v>
      </c>
      <c r="F22" s="336">
        <v>0.7</v>
      </c>
      <c r="G22" s="284">
        <v>0.54</v>
      </c>
      <c r="H22" s="284">
        <v>0.63</v>
      </c>
      <c r="I22" s="284">
        <v>0.52</v>
      </c>
      <c r="J22" s="337">
        <v>0.7</v>
      </c>
      <c r="K22" s="56"/>
      <c r="L22" s="309"/>
      <c r="M22" s="310"/>
    </row>
    <row r="23" spans="1:13" s="308" customFormat="1" ht="21" customHeight="1" x14ac:dyDescent="0.25">
      <c r="A23" s="307"/>
      <c r="B23" s="307"/>
      <c r="C23" s="12" t="s">
        <v>158</v>
      </c>
      <c r="D23" s="119" t="s">
        <v>161</v>
      </c>
      <c r="E23" s="277">
        <v>0</v>
      </c>
      <c r="F23" s="277">
        <v>0</v>
      </c>
      <c r="G23" s="284">
        <v>0</v>
      </c>
      <c r="H23" s="284">
        <v>0</v>
      </c>
      <c r="I23" s="284">
        <v>0</v>
      </c>
      <c r="J23" s="284">
        <v>0</v>
      </c>
      <c r="K23" s="56"/>
      <c r="L23" s="309"/>
      <c r="M23" s="309"/>
    </row>
    <row r="24" spans="1:13" s="308" customFormat="1" ht="21" customHeight="1" x14ac:dyDescent="0.25">
      <c r="A24" s="307"/>
      <c r="B24" s="307"/>
      <c r="C24" s="101" t="s">
        <v>39</v>
      </c>
      <c r="D24" s="119" t="s">
        <v>161</v>
      </c>
      <c r="E24" s="311">
        <v>0.88</v>
      </c>
      <c r="F24" s="311">
        <v>0.9</v>
      </c>
      <c r="G24" s="312">
        <v>0.82</v>
      </c>
      <c r="H24" s="312">
        <v>0.99</v>
      </c>
      <c r="I24" s="312">
        <v>1.08</v>
      </c>
      <c r="J24" s="313">
        <v>0.56999999999999995</v>
      </c>
      <c r="L24" s="56"/>
      <c r="M24" s="186"/>
    </row>
    <row r="25" spans="1:13" s="370" customFormat="1" ht="15.75" customHeight="1" x14ac:dyDescent="0.25">
      <c r="A25" s="369"/>
      <c r="B25" s="369"/>
      <c r="C25" s="421" t="s">
        <v>162</v>
      </c>
      <c r="D25" s="421"/>
      <c r="E25" s="421"/>
      <c r="F25" s="421"/>
      <c r="G25" s="421"/>
      <c r="H25" s="421"/>
      <c r="I25" s="421"/>
      <c r="J25" s="421"/>
      <c r="L25" s="371"/>
      <c r="M25" s="372"/>
    </row>
    <row r="26" spans="1:13" s="370" customFormat="1" ht="15.75" customHeight="1" x14ac:dyDescent="0.25">
      <c r="A26" s="369"/>
      <c r="B26" s="369"/>
      <c r="C26" s="260" t="s">
        <v>163</v>
      </c>
      <c r="D26" s="260"/>
      <c r="E26" s="260"/>
      <c r="F26" s="260"/>
      <c r="G26" s="260"/>
      <c r="H26" s="260"/>
      <c r="I26" s="260"/>
      <c r="J26" s="260"/>
      <c r="L26" s="371"/>
      <c r="M26" s="372"/>
    </row>
    <row r="27" spans="1:13" ht="15" customHeight="1" x14ac:dyDescent="0.25">
      <c r="C27" s="13"/>
      <c r="D27" s="13"/>
      <c r="E27" s="13"/>
      <c r="F27" s="13"/>
      <c r="G27" s="13"/>
      <c r="H27" s="13"/>
      <c r="I27" s="13"/>
      <c r="J27" s="13"/>
      <c r="L27" s="7"/>
      <c r="M27" s="6"/>
    </row>
    <row r="28" spans="1:13" ht="15" customHeight="1" x14ac:dyDescent="0.25">
      <c r="C28" s="103"/>
      <c r="D28" s="31"/>
      <c r="E28" s="31"/>
      <c r="F28" s="32"/>
      <c r="H28" s="15"/>
      <c r="I28" s="15"/>
      <c r="J28" s="15"/>
      <c r="L28" s="7"/>
      <c r="M28" s="6"/>
    </row>
    <row r="29" spans="1:13" ht="15" customHeight="1" x14ac:dyDescent="0.25">
      <c r="C29" s="37" t="s">
        <v>697</v>
      </c>
      <c r="D29" s="37" t="s">
        <v>160</v>
      </c>
      <c r="E29" s="38">
        <v>2024</v>
      </c>
      <c r="F29" s="38">
        <v>2023</v>
      </c>
      <c r="G29" s="38">
        <v>2022</v>
      </c>
      <c r="H29" s="38">
        <v>2021</v>
      </c>
      <c r="I29" s="38">
        <v>2020</v>
      </c>
      <c r="J29" s="38">
        <v>2019</v>
      </c>
      <c r="L29" s="7"/>
      <c r="M29" s="6"/>
    </row>
    <row r="30" spans="1:13" s="308" customFormat="1" ht="21" customHeight="1" x14ac:dyDescent="0.25">
      <c r="A30" s="307"/>
      <c r="B30" s="307"/>
      <c r="C30" s="230" t="s">
        <v>156</v>
      </c>
      <c r="D30" s="119" t="s">
        <v>161</v>
      </c>
      <c r="E30" s="59">
        <v>2.78</v>
      </c>
      <c r="F30" s="59">
        <v>3.17</v>
      </c>
      <c r="G30" s="284">
        <v>3.26</v>
      </c>
      <c r="H30" s="284">
        <v>3.63</v>
      </c>
      <c r="I30" s="284">
        <v>3.12</v>
      </c>
      <c r="J30" s="284">
        <v>4.1500000000000004</v>
      </c>
      <c r="L30" s="309"/>
      <c r="M30" s="309"/>
    </row>
    <row r="31" spans="1:13" s="308" customFormat="1" ht="21" customHeight="1" x14ac:dyDescent="0.25">
      <c r="A31" s="307"/>
      <c r="B31" s="307"/>
      <c r="C31" s="11" t="s">
        <v>157</v>
      </c>
      <c r="D31" s="119" t="s">
        <v>161</v>
      </c>
      <c r="E31" s="277">
        <v>2.41</v>
      </c>
      <c r="F31" s="277">
        <v>2.48</v>
      </c>
      <c r="G31" s="284">
        <v>1.99</v>
      </c>
      <c r="H31" s="284">
        <v>2.27</v>
      </c>
      <c r="I31" s="284">
        <v>3.83</v>
      </c>
      <c r="J31" s="284">
        <v>2.79</v>
      </c>
      <c r="L31" s="309"/>
      <c r="M31" s="309"/>
    </row>
    <row r="32" spans="1:13" s="308" customFormat="1" ht="21" customHeight="1" x14ac:dyDescent="0.25">
      <c r="A32" s="307"/>
      <c r="B32" s="307"/>
      <c r="C32" s="12" t="s">
        <v>158</v>
      </c>
      <c r="D32" s="119" t="s">
        <v>161</v>
      </c>
      <c r="E32" s="277">
        <v>0</v>
      </c>
      <c r="F32" s="277">
        <v>0</v>
      </c>
      <c r="G32" s="284">
        <v>0</v>
      </c>
      <c r="H32" s="284">
        <v>0</v>
      </c>
      <c r="I32" s="284">
        <v>0</v>
      </c>
      <c r="J32" s="284">
        <v>0</v>
      </c>
      <c r="L32" s="309"/>
      <c r="M32" s="309"/>
    </row>
    <row r="33" spans="1:14" s="308" customFormat="1" ht="21" customHeight="1" x14ac:dyDescent="0.25">
      <c r="A33" s="307"/>
      <c r="B33" s="307"/>
      <c r="C33" s="101" t="s">
        <v>39</v>
      </c>
      <c r="D33" s="119" t="s">
        <v>161</v>
      </c>
      <c r="E33" s="276">
        <v>2.54</v>
      </c>
      <c r="F33" s="276">
        <v>2.68</v>
      </c>
      <c r="G33" s="312">
        <v>2.35</v>
      </c>
      <c r="H33" s="385">
        <v>2.6</v>
      </c>
      <c r="I33" s="385">
        <v>3.1</v>
      </c>
      <c r="J33" s="386">
        <v>2.7</v>
      </c>
      <c r="L33" s="310"/>
      <c r="M33" s="309"/>
    </row>
    <row r="34" spans="1:14" ht="15.75" customHeight="1" x14ac:dyDescent="0.25">
      <c r="C34" s="421" t="s">
        <v>162</v>
      </c>
      <c r="D34" s="421"/>
      <c r="E34" s="421"/>
      <c r="F34" s="421"/>
      <c r="G34" s="421"/>
      <c r="H34" s="421"/>
      <c r="I34" s="421"/>
      <c r="J34" s="421"/>
      <c r="K34" s="7"/>
      <c r="L34" s="7"/>
      <c r="M34" s="6"/>
    </row>
    <row r="35" spans="1:14" ht="15.75" customHeight="1" x14ac:dyDescent="0.25">
      <c r="C35" s="260" t="s">
        <v>163</v>
      </c>
      <c r="D35" s="260"/>
      <c r="E35" s="260"/>
      <c r="F35" s="260"/>
      <c r="G35" s="260"/>
      <c r="H35" s="260"/>
      <c r="I35" s="260"/>
      <c r="J35" s="260"/>
      <c r="K35" s="7"/>
      <c r="L35" s="7"/>
      <c r="M35" s="6"/>
    </row>
    <row r="36" spans="1:14" ht="15" customHeight="1" x14ac:dyDescent="0.25">
      <c r="C36" s="103"/>
      <c r="D36" s="31"/>
      <c r="E36" s="31"/>
      <c r="F36" s="32"/>
      <c r="G36" s="15"/>
      <c r="H36" s="15"/>
      <c r="I36" s="15"/>
      <c r="J36" s="15"/>
      <c r="K36" s="7"/>
      <c r="L36" s="7"/>
      <c r="M36" s="6"/>
    </row>
    <row r="37" spans="1:14" ht="15" customHeight="1" x14ac:dyDescent="0.25">
      <c r="C37" s="31"/>
      <c r="D37" s="31"/>
      <c r="E37" s="38">
        <v>2024</v>
      </c>
      <c r="F37" s="38"/>
      <c r="G37" s="38">
        <v>2023</v>
      </c>
      <c r="H37" s="38"/>
      <c r="I37" s="38">
        <v>2022</v>
      </c>
      <c r="J37" s="38"/>
      <c r="K37" s="38">
        <v>2021</v>
      </c>
      <c r="L37" s="38"/>
      <c r="M37" s="38">
        <v>2020</v>
      </c>
      <c r="N37" s="38"/>
    </row>
    <row r="38" spans="1:14" x14ac:dyDescent="0.25">
      <c r="C38" s="37" t="s">
        <v>698</v>
      </c>
      <c r="D38" s="37" t="s">
        <v>160</v>
      </c>
      <c r="E38" s="132" t="s">
        <v>36</v>
      </c>
      <c r="F38" s="132" t="s">
        <v>38</v>
      </c>
      <c r="G38" s="132" t="s">
        <v>36</v>
      </c>
      <c r="H38" s="132" t="s">
        <v>38</v>
      </c>
      <c r="I38" s="132" t="s">
        <v>36</v>
      </c>
      <c r="J38" s="132" t="s">
        <v>38</v>
      </c>
      <c r="K38" s="132" t="s">
        <v>36</v>
      </c>
      <c r="L38" s="132" t="s">
        <v>38</v>
      </c>
      <c r="M38" s="132" t="s">
        <v>36</v>
      </c>
      <c r="N38" s="132" t="s">
        <v>38</v>
      </c>
    </row>
    <row r="39" spans="1:14" s="308" customFormat="1" ht="21" customHeight="1" x14ac:dyDescent="0.25">
      <c r="A39" s="307"/>
      <c r="B39" s="307"/>
      <c r="C39" s="12" t="s">
        <v>164</v>
      </c>
      <c r="D39" s="119" t="s">
        <v>161</v>
      </c>
      <c r="E39" s="10">
        <v>1.04</v>
      </c>
      <c r="F39" s="239">
        <v>3.19</v>
      </c>
      <c r="G39" s="59">
        <v>1.55</v>
      </c>
      <c r="H39" s="59">
        <v>3.21</v>
      </c>
      <c r="I39" s="216">
        <v>1.1599999999999999</v>
      </c>
      <c r="J39" s="216">
        <v>2.88</v>
      </c>
      <c r="K39" s="216">
        <v>1.31</v>
      </c>
      <c r="L39" s="216">
        <v>3.29</v>
      </c>
      <c r="M39" s="216">
        <v>1.18</v>
      </c>
      <c r="N39" s="216">
        <v>3.15</v>
      </c>
    </row>
    <row r="40" spans="1:14" s="308" customFormat="1" ht="21" customHeight="1" x14ac:dyDescent="0.25">
      <c r="A40" s="307"/>
      <c r="B40" s="307"/>
      <c r="C40" s="12" t="s">
        <v>165</v>
      </c>
      <c r="D40" s="119" t="s">
        <v>161</v>
      </c>
      <c r="E40" s="276">
        <v>0</v>
      </c>
      <c r="F40" s="239">
        <v>0.25</v>
      </c>
      <c r="G40" s="277">
        <v>0.06</v>
      </c>
      <c r="H40" s="336">
        <v>0.3</v>
      </c>
      <c r="I40" s="216">
        <v>0.19</v>
      </c>
      <c r="J40" s="216">
        <v>0.42</v>
      </c>
      <c r="K40" s="216">
        <v>0.28999999999999998</v>
      </c>
      <c r="L40" s="216">
        <v>0.44</v>
      </c>
      <c r="M40" s="216">
        <v>0.09</v>
      </c>
      <c r="N40" s="216">
        <v>0.54</v>
      </c>
    </row>
    <row r="41" spans="1:14" s="308" customFormat="1" ht="21" customHeight="1" x14ac:dyDescent="0.25">
      <c r="A41" s="307"/>
      <c r="B41" s="307"/>
      <c r="C41" s="12" t="s">
        <v>699</v>
      </c>
      <c r="D41" s="119" t="s">
        <v>161</v>
      </c>
      <c r="E41" s="10">
        <v>12.74</v>
      </c>
      <c r="F41" s="239">
        <v>27.84</v>
      </c>
      <c r="G41" s="59">
        <v>17.579999999999998</v>
      </c>
      <c r="H41" s="59">
        <v>18.559999999999999</v>
      </c>
      <c r="I41" s="339">
        <v>5.4</v>
      </c>
      <c r="J41" s="216">
        <v>20.65</v>
      </c>
      <c r="K41" s="216">
        <v>13.16</v>
      </c>
      <c r="L41" s="216">
        <v>22.91</v>
      </c>
      <c r="M41" s="216">
        <v>0.17</v>
      </c>
      <c r="N41" s="339">
        <v>23.2</v>
      </c>
    </row>
    <row r="42" spans="1:14" ht="15.75" customHeight="1" x14ac:dyDescent="0.25">
      <c r="C42" s="421" t="s">
        <v>162</v>
      </c>
      <c r="D42" s="421"/>
      <c r="E42" s="421"/>
      <c r="F42" s="421"/>
      <c r="G42" s="421"/>
      <c r="H42" s="421"/>
      <c r="I42" s="421"/>
      <c r="J42" s="421"/>
      <c r="K42" s="15"/>
      <c r="L42" s="15"/>
      <c r="M42" s="15"/>
    </row>
    <row r="43" spans="1:14" ht="15.75" customHeight="1" x14ac:dyDescent="0.25">
      <c r="C43" s="260" t="s">
        <v>163</v>
      </c>
      <c r="D43" s="260"/>
      <c r="E43" s="260"/>
      <c r="F43" s="260"/>
      <c r="G43" s="260"/>
      <c r="H43" s="260"/>
      <c r="I43" s="260"/>
      <c r="J43" s="260"/>
      <c r="K43" s="15"/>
      <c r="L43" s="15"/>
      <c r="M43" s="15"/>
    </row>
    <row r="44" spans="1:14" ht="15" customHeight="1" x14ac:dyDescent="0.25">
      <c r="C44" s="13"/>
      <c r="D44" s="13"/>
      <c r="E44" s="13"/>
      <c r="F44" s="13"/>
      <c r="G44" s="13"/>
      <c r="H44" s="13"/>
      <c r="I44" s="13"/>
      <c r="J44" s="13"/>
      <c r="K44" s="15"/>
      <c r="L44" s="15"/>
      <c r="M44" s="15"/>
    </row>
    <row r="45" spans="1:14" ht="15" customHeight="1" x14ac:dyDescent="0.25">
      <c r="C45" s="31"/>
      <c r="D45" s="31"/>
      <c r="E45" s="31"/>
      <c r="F45" s="32"/>
      <c r="G45" s="32"/>
      <c r="H45" s="15"/>
      <c r="I45" s="15"/>
      <c r="J45" s="15"/>
      <c r="K45" s="15"/>
      <c r="M45" s="15"/>
    </row>
    <row r="46" spans="1:14" x14ac:dyDescent="0.25">
      <c r="B46" s="120" t="s">
        <v>166</v>
      </c>
      <c r="D46" s="35"/>
      <c r="E46" s="35"/>
      <c r="F46" s="32"/>
      <c r="G46" s="32"/>
      <c r="H46" s="15"/>
      <c r="I46" s="15"/>
      <c r="J46" s="15"/>
      <c r="K46" s="15"/>
      <c r="L46" s="15"/>
      <c r="M46" s="15"/>
    </row>
    <row r="47" spans="1:14" x14ac:dyDescent="0.25">
      <c r="C47" s="108"/>
      <c r="E47" s="38">
        <v>2024</v>
      </c>
      <c r="F47" s="82"/>
      <c r="G47" s="38">
        <v>2023</v>
      </c>
      <c r="H47" s="38"/>
      <c r="I47" s="38">
        <v>2022</v>
      </c>
      <c r="J47" s="38"/>
      <c r="K47" s="38">
        <v>2021</v>
      </c>
      <c r="L47" s="38"/>
      <c r="M47" s="38">
        <v>2020</v>
      </c>
      <c r="N47" s="82"/>
    </row>
    <row r="48" spans="1:14" ht="30.75" customHeight="1" x14ac:dyDescent="0.25">
      <c r="C48" s="37" t="s">
        <v>674</v>
      </c>
      <c r="D48" s="121"/>
      <c r="E48" s="38" t="s">
        <v>167</v>
      </c>
      <c r="F48" s="38" t="s">
        <v>701</v>
      </c>
      <c r="G48" s="38" t="s">
        <v>167</v>
      </c>
      <c r="H48" s="38" t="s">
        <v>701</v>
      </c>
      <c r="I48" s="38" t="s">
        <v>167</v>
      </c>
      <c r="J48" s="38" t="s">
        <v>701</v>
      </c>
      <c r="K48" s="38" t="s">
        <v>167</v>
      </c>
      <c r="L48" s="38" t="s">
        <v>701</v>
      </c>
      <c r="M48" s="38" t="s">
        <v>167</v>
      </c>
      <c r="N48" s="38" t="s">
        <v>701</v>
      </c>
    </row>
    <row r="49" spans="1:14" s="308" customFormat="1" ht="21" customHeight="1" x14ac:dyDescent="0.25">
      <c r="A49" s="307"/>
      <c r="B49" s="307"/>
      <c r="C49" s="314" t="s">
        <v>168</v>
      </c>
      <c r="D49" s="314"/>
      <c r="E49" s="10">
        <v>62</v>
      </c>
      <c r="F49" s="340">
        <v>0.6</v>
      </c>
      <c r="G49" s="59">
        <v>70</v>
      </c>
      <c r="H49" s="59">
        <v>0.63</v>
      </c>
      <c r="I49" s="316">
        <v>58</v>
      </c>
      <c r="J49" s="316">
        <v>0.56000000000000005</v>
      </c>
      <c r="K49" s="316">
        <v>72</v>
      </c>
      <c r="L49" s="316">
        <v>0.63</v>
      </c>
      <c r="M49" s="316">
        <v>86</v>
      </c>
      <c r="N49" s="316">
        <v>0.68</v>
      </c>
    </row>
    <row r="50" spans="1:14" s="308" customFormat="1" ht="21" customHeight="1" x14ac:dyDescent="0.25">
      <c r="A50" s="307"/>
      <c r="B50" s="307"/>
      <c r="C50" s="314" t="s">
        <v>169</v>
      </c>
      <c r="D50" s="314"/>
      <c r="E50" s="10">
        <v>56</v>
      </c>
      <c r="F50" s="315">
        <v>0.54</v>
      </c>
      <c r="G50" s="59">
        <v>45</v>
      </c>
      <c r="H50" s="59">
        <v>0.4</v>
      </c>
      <c r="I50" s="317">
        <v>42</v>
      </c>
      <c r="J50" s="317">
        <v>0.4</v>
      </c>
      <c r="K50" s="317">
        <v>54</v>
      </c>
      <c r="L50" s="317">
        <v>0.48</v>
      </c>
      <c r="M50" s="317">
        <v>88</v>
      </c>
      <c r="N50" s="317">
        <v>0.7</v>
      </c>
    </row>
    <row r="51" spans="1:14" s="308" customFormat="1" ht="21" customHeight="1" x14ac:dyDescent="0.25">
      <c r="A51" s="307"/>
      <c r="B51" s="307"/>
      <c r="C51" s="314" t="s">
        <v>170</v>
      </c>
      <c r="D51" s="314"/>
      <c r="E51" s="10">
        <v>33</v>
      </c>
      <c r="F51" s="315">
        <v>0.32</v>
      </c>
      <c r="G51" s="59">
        <v>18</v>
      </c>
      <c r="H51" s="59">
        <v>0.16</v>
      </c>
      <c r="I51" s="317">
        <v>23</v>
      </c>
      <c r="J51" s="317">
        <v>0.22</v>
      </c>
      <c r="K51" s="317">
        <v>24</v>
      </c>
      <c r="L51" s="317">
        <v>0.21</v>
      </c>
      <c r="M51" s="317">
        <v>18</v>
      </c>
      <c r="N51" s="317">
        <v>0.14000000000000001</v>
      </c>
    </row>
    <row r="52" spans="1:14" s="308" customFormat="1" ht="21" customHeight="1" x14ac:dyDescent="0.25">
      <c r="A52" s="307"/>
      <c r="B52" s="307"/>
      <c r="C52" s="314" t="s">
        <v>171</v>
      </c>
      <c r="D52" s="314"/>
      <c r="E52" s="276">
        <v>21</v>
      </c>
      <c r="F52" s="340">
        <v>0.2</v>
      </c>
      <c r="G52" s="277">
        <v>15</v>
      </c>
      <c r="H52" s="277">
        <v>0.13</v>
      </c>
      <c r="I52" s="317">
        <v>18</v>
      </c>
      <c r="J52" s="317">
        <v>0.17</v>
      </c>
      <c r="K52" s="317">
        <v>32</v>
      </c>
      <c r="L52" s="317">
        <v>0.28000000000000003</v>
      </c>
      <c r="M52" s="317">
        <v>47</v>
      </c>
      <c r="N52" s="317">
        <v>0.37</v>
      </c>
    </row>
    <row r="53" spans="1:14" s="308" customFormat="1" ht="21" customHeight="1" x14ac:dyDescent="0.25">
      <c r="A53" s="307"/>
      <c r="B53" s="307"/>
      <c r="C53" s="314" t="s">
        <v>172</v>
      </c>
      <c r="D53" s="314"/>
      <c r="E53" s="10">
        <v>9</v>
      </c>
      <c r="F53" s="315">
        <v>0.09</v>
      </c>
      <c r="G53" s="59">
        <v>5</v>
      </c>
      <c r="H53" s="59">
        <v>0.04</v>
      </c>
      <c r="I53" s="59">
        <v>0</v>
      </c>
      <c r="J53" s="59">
        <v>0</v>
      </c>
      <c r="K53" s="59">
        <v>4</v>
      </c>
      <c r="L53" s="59">
        <v>0.04</v>
      </c>
      <c r="M53" s="59">
        <v>2</v>
      </c>
      <c r="N53" s="59">
        <v>0.02</v>
      </c>
    </row>
    <row r="54" spans="1:14" ht="15.75" customHeight="1" x14ac:dyDescent="0.25">
      <c r="C54" s="118" t="s">
        <v>173</v>
      </c>
      <c r="G54" s="15"/>
      <c r="H54" s="15"/>
      <c r="I54" s="15"/>
      <c r="J54" s="15"/>
      <c r="K54" s="15"/>
      <c r="L54" s="15"/>
    </row>
    <row r="55" spans="1:14" ht="15" customHeight="1" x14ac:dyDescent="0.25">
      <c r="C55" s="31"/>
      <c r="D55" s="31"/>
      <c r="E55" s="31"/>
      <c r="F55" s="32"/>
      <c r="G55" s="15"/>
      <c r="L55" s="72"/>
      <c r="M55" s="72"/>
    </row>
    <row r="56" spans="1:14" ht="15" customHeight="1" x14ac:dyDescent="0.25"/>
    <row r="57" spans="1:14" x14ac:dyDescent="0.25">
      <c r="B57" s="120" t="s">
        <v>137</v>
      </c>
      <c r="D57" s="35"/>
      <c r="E57" s="35"/>
      <c r="L57" s="6"/>
    </row>
    <row r="58" spans="1:14" ht="15" customHeight="1" x14ac:dyDescent="0.25"/>
    <row r="59" spans="1:14" ht="15.75" x14ac:dyDescent="0.25">
      <c r="C59" s="37" t="s">
        <v>174</v>
      </c>
      <c r="D59" s="37" t="s">
        <v>154</v>
      </c>
      <c r="E59" s="38">
        <v>2024</v>
      </c>
      <c r="F59" s="38">
        <v>2023</v>
      </c>
      <c r="G59" s="38">
        <v>2022</v>
      </c>
      <c r="H59" s="38">
        <v>2021</v>
      </c>
      <c r="I59" s="38">
        <v>2020</v>
      </c>
      <c r="J59" s="38">
        <v>2019</v>
      </c>
      <c r="K59" s="7"/>
      <c r="L59" s="7"/>
      <c r="M59" s="6"/>
    </row>
    <row r="60" spans="1:14" s="308" customFormat="1" ht="21" customHeight="1" x14ac:dyDescent="0.25">
      <c r="A60" s="307"/>
      <c r="B60" s="307"/>
      <c r="C60" s="58" t="s">
        <v>156</v>
      </c>
      <c r="D60" s="12" t="s">
        <v>40</v>
      </c>
      <c r="E60" s="216">
        <v>0</v>
      </c>
      <c r="F60" s="341">
        <v>1</v>
      </c>
      <c r="G60" s="216">
        <v>0</v>
      </c>
      <c r="H60" s="216">
        <v>0</v>
      </c>
      <c r="I60" s="216">
        <v>0</v>
      </c>
      <c r="J60" s="216">
        <v>0</v>
      </c>
      <c r="K60" s="56"/>
      <c r="L60" s="309"/>
      <c r="M60" s="309"/>
    </row>
    <row r="61" spans="1:14" s="308" customFormat="1" ht="21" customHeight="1" x14ac:dyDescent="0.25">
      <c r="A61" s="307"/>
      <c r="B61" s="307"/>
      <c r="C61" s="109" t="s">
        <v>675</v>
      </c>
      <c r="D61" s="12" t="s">
        <v>175</v>
      </c>
      <c r="E61" s="342">
        <v>0</v>
      </c>
      <c r="F61" s="343">
        <v>350</v>
      </c>
      <c r="G61" s="342">
        <v>0</v>
      </c>
      <c r="H61" s="342">
        <v>0</v>
      </c>
      <c r="I61" s="342">
        <v>0</v>
      </c>
      <c r="J61" s="342">
        <v>0</v>
      </c>
      <c r="K61" s="56"/>
      <c r="L61" s="309"/>
      <c r="M61" s="309"/>
    </row>
    <row r="62" spans="1:14" s="308" customFormat="1" ht="21" customHeight="1" x14ac:dyDescent="0.25">
      <c r="A62" s="307"/>
      <c r="B62" s="307"/>
      <c r="C62" s="11" t="s">
        <v>157</v>
      </c>
      <c r="D62" s="12" t="s">
        <v>40</v>
      </c>
      <c r="E62" s="216">
        <v>1</v>
      </c>
      <c r="F62" s="216">
        <v>2</v>
      </c>
      <c r="G62" s="216">
        <v>2</v>
      </c>
      <c r="H62" s="216">
        <v>1</v>
      </c>
      <c r="I62" s="216">
        <v>5</v>
      </c>
      <c r="J62" s="216">
        <v>0</v>
      </c>
      <c r="K62" s="56"/>
      <c r="L62" s="309"/>
      <c r="M62" s="309"/>
    </row>
    <row r="63" spans="1:14" s="308" customFormat="1" ht="21" customHeight="1" x14ac:dyDescent="0.25">
      <c r="A63" s="307"/>
      <c r="B63" s="307"/>
      <c r="C63" s="109" t="s">
        <v>675</v>
      </c>
      <c r="D63" s="12" t="s">
        <v>176</v>
      </c>
      <c r="E63" s="342">
        <v>3600</v>
      </c>
      <c r="F63" s="343">
        <v>3000</v>
      </c>
      <c r="G63" s="342">
        <v>13904</v>
      </c>
      <c r="H63" s="342">
        <v>3000</v>
      </c>
      <c r="I63" s="342">
        <v>13034</v>
      </c>
      <c r="J63" s="342">
        <v>0</v>
      </c>
      <c r="L63" s="309"/>
      <c r="M63" s="309"/>
    </row>
    <row r="64" spans="1:14" s="308" customFormat="1" ht="21" customHeight="1" x14ac:dyDescent="0.25">
      <c r="A64" s="307"/>
      <c r="B64" s="307"/>
      <c r="C64" s="11" t="s">
        <v>177</v>
      </c>
      <c r="D64" s="12" t="s">
        <v>40</v>
      </c>
      <c r="E64" s="216">
        <v>0</v>
      </c>
      <c r="F64" s="344">
        <v>0</v>
      </c>
      <c r="G64" s="216">
        <v>0</v>
      </c>
      <c r="H64" s="216">
        <v>1</v>
      </c>
      <c r="I64" s="216">
        <v>2</v>
      </c>
      <c r="J64" s="216">
        <v>0</v>
      </c>
      <c r="L64" s="309"/>
      <c r="M64" s="309"/>
    </row>
    <row r="65" spans="1:13" s="308" customFormat="1" ht="21" customHeight="1" x14ac:dyDescent="0.25">
      <c r="A65" s="307"/>
      <c r="B65" s="307"/>
      <c r="C65" s="109" t="s">
        <v>675</v>
      </c>
      <c r="D65" s="12" t="s">
        <v>176</v>
      </c>
      <c r="E65" s="342">
        <v>0</v>
      </c>
      <c r="F65" s="343">
        <v>0</v>
      </c>
      <c r="G65" s="342">
        <v>0</v>
      </c>
      <c r="H65" s="342">
        <v>27000</v>
      </c>
      <c r="I65" s="22">
        <v>21805</v>
      </c>
      <c r="J65" s="342">
        <v>0</v>
      </c>
      <c r="L65" s="309"/>
      <c r="M65" s="309"/>
    </row>
    <row r="66" spans="1:13" s="308" customFormat="1" ht="21" customHeight="1" x14ac:dyDescent="0.25">
      <c r="A66" s="307"/>
      <c r="B66" s="307"/>
      <c r="C66" s="101" t="s">
        <v>39</v>
      </c>
      <c r="D66" s="12" t="s">
        <v>40</v>
      </c>
      <c r="E66" s="216">
        <v>1</v>
      </c>
      <c r="F66" s="334">
        <v>3</v>
      </c>
      <c r="G66" s="216">
        <v>2</v>
      </c>
      <c r="H66" s="216">
        <v>2</v>
      </c>
      <c r="I66" s="216">
        <v>7</v>
      </c>
      <c r="J66" s="216">
        <v>0</v>
      </c>
      <c r="L66" s="309"/>
      <c r="M66" s="309"/>
    </row>
    <row r="67" spans="1:13" s="308" customFormat="1" ht="21" customHeight="1" x14ac:dyDescent="0.25">
      <c r="A67" s="307"/>
      <c r="B67" s="307"/>
      <c r="C67" s="101" t="s">
        <v>178</v>
      </c>
      <c r="D67" s="12" t="s">
        <v>176</v>
      </c>
      <c r="E67" s="345">
        <v>3600</v>
      </c>
      <c r="F67" s="346">
        <v>3320.3498374999999</v>
      </c>
      <c r="G67" s="345">
        <v>13904</v>
      </c>
      <c r="H67" s="345">
        <v>30000</v>
      </c>
      <c r="I67" s="345">
        <v>34839</v>
      </c>
      <c r="J67" s="345">
        <v>0</v>
      </c>
      <c r="L67" s="309"/>
      <c r="M67" s="309"/>
    </row>
    <row r="68" spans="1:13" ht="24.95" customHeight="1" x14ac:dyDescent="0.25">
      <c r="C68" s="421" t="s">
        <v>179</v>
      </c>
      <c r="D68" s="421"/>
      <c r="E68" s="421"/>
      <c r="F68" s="421"/>
      <c r="G68" s="421"/>
      <c r="H68" s="421"/>
      <c r="I68" s="421"/>
      <c r="J68" s="421"/>
      <c r="L68" s="72"/>
      <c r="M68" s="72"/>
    </row>
    <row r="69" spans="1:13" ht="15" customHeight="1" x14ac:dyDescent="0.25">
      <c r="C69" s="103"/>
      <c r="D69" s="31"/>
      <c r="E69" s="31"/>
      <c r="F69" s="32"/>
      <c r="G69" s="15"/>
      <c r="H69" s="15"/>
      <c r="I69" s="15"/>
      <c r="J69" s="15"/>
      <c r="L69" s="72"/>
      <c r="M69" s="72"/>
    </row>
    <row r="70" spans="1:13" ht="15" customHeight="1" x14ac:dyDescent="0.25">
      <c r="C70" s="31"/>
      <c r="D70" s="31"/>
      <c r="E70" s="31"/>
      <c r="F70" s="32"/>
      <c r="G70" s="15"/>
      <c r="H70" s="15"/>
      <c r="I70" s="15"/>
      <c r="J70" s="15"/>
      <c r="L70" s="7"/>
      <c r="M70" s="6"/>
    </row>
    <row r="71" spans="1:13" ht="15.75" x14ac:dyDescent="0.25">
      <c r="C71" s="37" t="s">
        <v>180</v>
      </c>
      <c r="D71" s="37" t="s">
        <v>154</v>
      </c>
      <c r="E71" s="38">
        <v>2024</v>
      </c>
      <c r="F71" s="38">
        <v>2023</v>
      </c>
      <c r="G71" s="38">
        <v>2022</v>
      </c>
      <c r="H71" s="38">
        <v>2021</v>
      </c>
      <c r="I71" s="38">
        <v>2020</v>
      </c>
      <c r="J71" s="38">
        <v>2019</v>
      </c>
      <c r="L71" s="224"/>
      <c r="M71" s="6"/>
    </row>
    <row r="72" spans="1:13" s="308" customFormat="1" ht="21" customHeight="1" x14ac:dyDescent="0.25">
      <c r="A72" s="307"/>
      <c r="B72" s="307"/>
      <c r="C72" s="58" t="s">
        <v>156</v>
      </c>
      <c r="D72" s="12" t="s">
        <v>40</v>
      </c>
      <c r="E72" s="240">
        <v>0</v>
      </c>
      <c r="F72" s="58">
        <v>0</v>
      </c>
      <c r="G72" s="284">
        <v>0</v>
      </c>
      <c r="H72" s="284">
        <v>1</v>
      </c>
      <c r="I72" s="284">
        <v>0</v>
      </c>
      <c r="J72" s="284">
        <v>0</v>
      </c>
    </row>
    <row r="73" spans="1:13" s="308" customFormat="1" ht="21" customHeight="1" x14ac:dyDescent="0.25">
      <c r="A73" s="307"/>
      <c r="B73" s="307"/>
      <c r="C73" s="109" t="s">
        <v>700</v>
      </c>
      <c r="D73" s="12" t="s">
        <v>175</v>
      </c>
      <c r="E73" s="241">
        <v>0</v>
      </c>
      <c r="F73" s="319">
        <v>0</v>
      </c>
      <c r="G73" s="318">
        <v>0</v>
      </c>
      <c r="H73" s="318">
        <v>0</v>
      </c>
      <c r="I73" s="318">
        <v>0</v>
      </c>
      <c r="J73" s="318">
        <v>0</v>
      </c>
      <c r="L73" s="309"/>
      <c r="M73" s="309"/>
    </row>
    <row r="74" spans="1:13" s="308" customFormat="1" ht="21" customHeight="1" x14ac:dyDescent="0.25">
      <c r="A74" s="307"/>
      <c r="B74" s="307"/>
      <c r="C74" s="11" t="s">
        <v>157</v>
      </c>
      <c r="D74" s="12" t="s">
        <v>40</v>
      </c>
      <c r="E74" s="238">
        <v>0</v>
      </c>
      <c r="F74" s="284">
        <v>2</v>
      </c>
      <c r="G74" s="284">
        <v>0</v>
      </c>
      <c r="H74" s="284">
        <v>0</v>
      </c>
      <c r="I74" s="284">
        <v>0</v>
      </c>
      <c r="J74" s="284">
        <v>0</v>
      </c>
      <c r="L74" s="309"/>
      <c r="M74" s="309"/>
    </row>
    <row r="75" spans="1:13" s="308" customFormat="1" ht="21" customHeight="1" x14ac:dyDescent="0.25">
      <c r="A75" s="307"/>
      <c r="B75" s="307"/>
      <c r="C75" s="109" t="s">
        <v>700</v>
      </c>
      <c r="D75" s="12" t="s">
        <v>176</v>
      </c>
      <c r="E75" s="241">
        <v>0</v>
      </c>
      <c r="F75" s="318">
        <v>11700</v>
      </c>
      <c r="G75" s="318">
        <v>0</v>
      </c>
      <c r="H75" s="318">
        <v>0</v>
      </c>
      <c r="I75" s="318">
        <v>0</v>
      </c>
      <c r="J75" s="318">
        <v>0</v>
      </c>
      <c r="L75" s="309"/>
      <c r="M75" s="309"/>
    </row>
    <row r="76" spans="1:13" s="308" customFormat="1" ht="21" customHeight="1" x14ac:dyDescent="0.25">
      <c r="A76" s="307"/>
      <c r="B76" s="307"/>
      <c r="C76" s="101" t="s">
        <v>39</v>
      </c>
      <c r="D76" s="12" t="s">
        <v>40</v>
      </c>
      <c r="E76" s="313">
        <v>0</v>
      </c>
      <c r="F76" s="321">
        <v>1</v>
      </c>
      <c r="G76" s="313">
        <v>0</v>
      </c>
      <c r="H76" s="313">
        <v>0</v>
      </c>
      <c r="I76" s="313">
        <v>0</v>
      </c>
      <c r="J76" s="313">
        <v>0</v>
      </c>
      <c r="L76" s="309"/>
      <c r="M76" s="309"/>
    </row>
    <row r="77" spans="1:13" s="308" customFormat="1" ht="21" customHeight="1" x14ac:dyDescent="0.25">
      <c r="A77" s="307"/>
      <c r="B77" s="307"/>
      <c r="C77" s="101" t="s">
        <v>181</v>
      </c>
      <c r="D77" s="12" t="s">
        <v>176</v>
      </c>
      <c r="E77" s="320">
        <v>0</v>
      </c>
      <c r="F77" s="322">
        <v>11700</v>
      </c>
      <c r="G77" s="320">
        <v>0</v>
      </c>
      <c r="H77" s="320">
        <v>0</v>
      </c>
      <c r="I77" s="320">
        <v>0</v>
      </c>
      <c r="J77" s="320">
        <v>0</v>
      </c>
      <c r="L77" s="309"/>
      <c r="M77" s="309"/>
    </row>
    <row r="78" spans="1:13" ht="24.95" customHeight="1" x14ac:dyDescent="0.25">
      <c r="C78" s="421" t="s">
        <v>182</v>
      </c>
      <c r="D78" s="421"/>
      <c r="E78" s="421"/>
      <c r="F78" s="421"/>
      <c r="G78" s="421"/>
      <c r="H78" s="421"/>
      <c r="I78" s="421"/>
      <c r="J78" s="421"/>
      <c r="L78" s="72"/>
      <c r="M78" s="72"/>
    </row>
    <row r="79" spans="1:13" ht="15" customHeight="1" x14ac:dyDescent="0.25">
      <c r="C79" s="103"/>
      <c r="D79" s="31"/>
      <c r="E79" s="31"/>
      <c r="F79" s="130"/>
      <c r="G79" s="130"/>
      <c r="H79" s="130"/>
      <c r="I79" s="130"/>
      <c r="J79" s="130"/>
      <c r="L79" s="72"/>
      <c r="M79" s="72"/>
    </row>
    <row r="80" spans="1:13" ht="15" customHeight="1" x14ac:dyDescent="0.25">
      <c r="C80" s="110"/>
      <c r="D80" s="31"/>
      <c r="E80" s="31"/>
      <c r="F80" s="32"/>
      <c r="G80" s="15"/>
      <c r="H80" s="15"/>
      <c r="I80" s="15"/>
      <c r="J80" s="15"/>
      <c r="L80" s="72"/>
      <c r="M80" s="72"/>
    </row>
    <row r="81" spans="1:13" ht="15.75" x14ac:dyDescent="0.25">
      <c r="B81" s="120" t="s">
        <v>183</v>
      </c>
      <c r="D81" s="35"/>
      <c r="E81" s="35"/>
      <c r="F81" s="13"/>
      <c r="G81" s="13"/>
      <c r="H81" s="13"/>
      <c r="I81" s="13"/>
      <c r="J81" s="13"/>
      <c r="K81" s="13"/>
      <c r="L81" s="7"/>
      <c r="M81" s="6"/>
    </row>
    <row r="82" spans="1:13" ht="15" customHeight="1" x14ac:dyDescent="0.25">
      <c r="C82" s="13"/>
      <c r="D82" s="13"/>
      <c r="E82" s="13"/>
      <c r="F82" s="13"/>
      <c r="G82" s="13"/>
      <c r="H82" s="13"/>
      <c r="I82" s="13"/>
      <c r="J82" s="13"/>
      <c r="K82" s="13"/>
      <c r="L82" s="7"/>
      <c r="M82" s="6"/>
    </row>
    <row r="83" spans="1:13" ht="15" customHeight="1" x14ac:dyDescent="0.25">
      <c r="C83" s="39" t="s">
        <v>676</v>
      </c>
      <c r="D83" s="37" t="s">
        <v>154</v>
      </c>
      <c r="E83" s="38">
        <v>2024</v>
      </c>
      <c r="F83" s="38">
        <v>2023</v>
      </c>
      <c r="G83" s="14"/>
      <c r="H83" s="7"/>
      <c r="I83" s="6"/>
    </row>
    <row r="84" spans="1:13" s="308" customFormat="1" ht="21" customHeight="1" x14ac:dyDescent="0.25">
      <c r="A84" s="307"/>
      <c r="B84" s="307"/>
      <c r="C84" s="58" t="s">
        <v>156</v>
      </c>
      <c r="D84" s="79" t="s">
        <v>37</v>
      </c>
      <c r="E84" s="323">
        <v>2.5399999999999999E-2</v>
      </c>
      <c r="F84" s="324">
        <v>2.1100000000000001E-2</v>
      </c>
      <c r="G84" s="56"/>
      <c r="I84" s="186"/>
    </row>
    <row r="85" spans="1:13" s="308" customFormat="1" ht="21" customHeight="1" x14ac:dyDescent="0.25">
      <c r="A85" s="307"/>
      <c r="B85" s="307"/>
      <c r="C85" s="11" t="s">
        <v>157</v>
      </c>
      <c r="D85" s="79" t="s">
        <v>37</v>
      </c>
      <c r="E85" s="325">
        <v>2.4299999999999999E-2</v>
      </c>
      <c r="F85" s="326">
        <v>2.2499999999999999E-2</v>
      </c>
      <c r="G85" s="56"/>
      <c r="H85" s="309"/>
      <c r="I85" s="186"/>
    </row>
    <row r="86" spans="1:13" s="308" customFormat="1" ht="21" customHeight="1" x14ac:dyDescent="0.25">
      <c r="A86" s="307"/>
      <c r="B86" s="307"/>
      <c r="C86" s="208" t="s">
        <v>39</v>
      </c>
      <c r="D86" s="79" t="s">
        <v>37</v>
      </c>
      <c r="E86" s="327">
        <v>2.47E-2</v>
      </c>
      <c r="F86" s="328">
        <v>2.18E-2</v>
      </c>
      <c r="G86" s="56"/>
      <c r="H86" s="309"/>
      <c r="I86" s="186"/>
    </row>
    <row r="87" spans="1:13" ht="15.75" customHeight="1" x14ac:dyDescent="0.25">
      <c r="C87" s="112" t="s">
        <v>184</v>
      </c>
      <c r="D87" s="17"/>
      <c r="E87" s="17"/>
      <c r="F87" s="13"/>
      <c r="G87" s="13"/>
      <c r="H87" s="13"/>
      <c r="I87" s="13"/>
      <c r="J87" s="13"/>
      <c r="K87" s="13"/>
      <c r="M87" s="6"/>
    </row>
    <row r="88" spans="1:13" ht="15" customHeight="1" x14ac:dyDescent="0.25">
      <c r="C88" s="112"/>
      <c r="D88" s="17"/>
      <c r="E88" s="17"/>
      <c r="F88" s="13"/>
      <c r="G88" s="13"/>
      <c r="H88" s="13"/>
      <c r="I88" s="13"/>
      <c r="J88" s="13"/>
      <c r="K88" s="13"/>
      <c r="M88" s="6"/>
    </row>
    <row r="89" spans="1:13" ht="15" customHeight="1" x14ac:dyDescent="0.25">
      <c r="C89" s="17"/>
      <c r="D89" s="17"/>
      <c r="E89" s="17"/>
      <c r="F89" s="13"/>
      <c r="G89" s="13"/>
      <c r="H89" s="13"/>
      <c r="I89" s="13"/>
      <c r="J89" s="13"/>
      <c r="K89" s="13"/>
      <c r="M89" s="6"/>
    </row>
    <row r="90" spans="1:13" ht="15" customHeight="1" x14ac:dyDescent="0.25">
      <c r="C90" s="40" t="s">
        <v>677</v>
      </c>
      <c r="D90" s="37" t="s">
        <v>154</v>
      </c>
      <c r="E90" s="38">
        <v>2024</v>
      </c>
      <c r="F90" s="38">
        <v>2023</v>
      </c>
      <c r="G90" s="38">
        <v>2022</v>
      </c>
      <c r="H90" s="38">
        <v>2021</v>
      </c>
      <c r="I90" s="196"/>
      <c r="J90" s="35"/>
      <c r="K90" s="197"/>
    </row>
    <row r="91" spans="1:13" s="308" customFormat="1" ht="21" customHeight="1" x14ac:dyDescent="0.25">
      <c r="A91" s="307"/>
      <c r="B91" s="307"/>
      <c r="C91" s="58" t="s">
        <v>156</v>
      </c>
      <c r="D91" s="79" t="s">
        <v>37</v>
      </c>
      <c r="E91" s="378">
        <v>4.8</v>
      </c>
      <c r="F91" s="59">
        <v>4.49</v>
      </c>
      <c r="G91" s="216">
        <v>3.69</v>
      </c>
      <c r="H91" s="216">
        <v>3.63</v>
      </c>
      <c r="I91" s="198"/>
      <c r="J91" s="56"/>
      <c r="K91" s="329"/>
    </row>
    <row r="92" spans="1:13" s="308" customFormat="1" ht="21" customHeight="1" x14ac:dyDescent="0.25">
      <c r="A92" s="307"/>
      <c r="B92" s="307"/>
      <c r="C92" s="11" t="s">
        <v>157</v>
      </c>
      <c r="D92" s="79" t="s">
        <v>37</v>
      </c>
      <c r="E92" s="378">
        <v>4.2</v>
      </c>
      <c r="F92" s="59">
        <v>5.19</v>
      </c>
      <c r="G92" s="330">
        <v>4.75</v>
      </c>
      <c r="H92" s="330">
        <v>3.25</v>
      </c>
      <c r="I92" s="31"/>
      <c r="J92" s="56"/>
      <c r="K92" s="331"/>
      <c r="M92" s="331"/>
    </row>
    <row r="93" spans="1:13" s="308" customFormat="1" ht="21" customHeight="1" x14ac:dyDescent="0.25">
      <c r="A93" s="307"/>
      <c r="B93" s="307"/>
      <c r="C93" s="208" t="s">
        <v>39</v>
      </c>
      <c r="D93" s="79" t="s">
        <v>37</v>
      </c>
      <c r="E93" s="379">
        <v>4.4000000000000004</v>
      </c>
      <c r="F93" s="10">
        <v>4.9800000000000004</v>
      </c>
      <c r="G93" s="332">
        <v>4.43</v>
      </c>
      <c r="H93" s="332">
        <v>3.36</v>
      </c>
      <c r="I93" s="31"/>
      <c r="J93" s="56"/>
      <c r="K93" s="331"/>
      <c r="M93" s="331"/>
    </row>
    <row r="94" spans="1:13" ht="15" customHeight="1" x14ac:dyDescent="0.25">
      <c r="C94" s="110"/>
      <c r="D94" s="56"/>
      <c r="E94" s="305"/>
      <c r="F94" s="32"/>
      <c r="G94" s="306"/>
      <c r="H94" s="306"/>
      <c r="I94" s="31"/>
      <c r="J94" s="56"/>
      <c r="K94" s="185"/>
      <c r="M94" s="185"/>
    </row>
    <row r="95" spans="1:13" ht="15" customHeight="1" x14ac:dyDescent="0.25">
      <c r="C95" s="31"/>
      <c r="D95" s="31"/>
      <c r="E95" s="31"/>
      <c r="F95" s="32"/>
      <c r="G95" s="15"/>
      <c r="H95" s="15"/>
      <c r="I95" s="15"/>
      <c r="J95" s="15"/>
      <c r="K95" s="13"/>
      <c r="M95" s="6"/>
    </row>
    <row r="96" spans="1:13" s="308" customFormat="1" ht="15" customHeight="1" x14ac:dyDescent="0.25">
      <c r="A96" s="307"/>
      <c r="B96" s="307"/>
      <c r="C96" s="229" t="s">
        <v>185</v>
      </c>
      <c r="D96" s="338"/>
      <c r="E96" s="333"/>
      <c r="F96" s="333"/>
      <c r="G96" s="333"/>
      <c r="H96" s="333"/>
      <c r="J96" s="186"/>
      <c r="K96" s="186"/>
    </row>
    <row r="97" spans="1:13" s="308" customFormat="1" ht="15" customHeight="1" x14ac:dyDescent="0.25">
      <c r="A97" s="307"/>
      <c r="B97" s="307"/>
      <c r="C97" s="229"/>
      <c r="D97" s="338"/>
      <c r="E97" s="333"/>
      <c r="F97" s="333"/>
      <c r="G97" s="333"/>
      <c r="H97" s="333"/>
      <c r="J97" s="186"/>
      <c r="K97" s="186"/>
    </row>
    <row r="98" spans="1:13" ht="15" customHeight="1" x14ac:dyDescent="0.25">
      <c r="C98" s="196" t="s">
        <v>186</v>
      </c>
      <c r="D98" s="37" t="s">
        <v>154</v>
      </c>
      <c r="E98" s="38">
        <v>2024</v>
      </c>
      <c r="F98" s="197"/>
      <c r="G98" s="197"/>
      <c r="H98" s="197"/>
      <c r="J98" s="6"/>
      <c r="K98" s="6"/>
    </row>
    <row r="99" spans="1:13" s="308" customFormat="1" ht="21" customHeight="1" x14ac:dyDescent="0.25">
      <c r="A99" s="307"/>
      <c r="B99" s="307"/>
      <c r="C99" s="242" t="s">
        <v>39</v>
      </c>
      <c r="D99" s="79" t="s">
        <v>37</v>
      </c>
      <c r="E99" s="10">
        <v>3.96</v>
      </c>
      <c r="F99" s="333"/>
      <c r="G99" s="333"/>
      <c r="H99" s="333"/>
      <c r="J99" s="186"/>
      <c r="K99" s="186"/>
    </row>
    <row r="100" spans="1:13" ht="39.950000000000003" customHeight="1" x14ac:dyDescent="0.25">
      <c r="C100" s="422" t="s">
        <v>187</v>
      </c>
      <c r="D100" s="422"/>
      <c r="E100" s="422"/>
      <c r="F100" s="422"/>
      <c r="G100" s="422"/>
      <c r="H100" s="422"/>
      <c r="I100" s="422"/>
      <c r="J100" s="422"/>
      <c r="K100" s="6"/>
    </row>
    <row r="101" spans="1:13" ht="15.75" customHeight="1" x14ac:dyDescent="0.25">
      <c r="C101" s="418" t="s">
        <v>188</v>
      </c>
      <c r="D101" s="418"/>
      <c r="E101" s="418"/>
      <c r="F101" s="418"/>
      <c r="G101" s="418"/>
      <c r="H101" s="418"/>
      <c r="I101" s="418"/>
      <c r="J101" s="418"/>
      <c r="K101" s="6"/>
    </row>
    <row r="102" spans="1:13" ht="15" customHeight="1" x14ac:dyDescent="0.25">
      <c r="C102" s="182"/>
      <c r="D102" s="182"/>
      <c r="E102" s="182"/>
      <c r="F102" s="182"/>
      <c r="G102" s="182"/>
      <c r="H102" s="182"/>
      <c r="I102" s="182"/>
      <c r="J102" s="182"/>
      <c r="K102" s="6"/>
    </row>
    <row r="103" spans="1:13" ht="15" customHeight="1" x14ac:dyDescent="0.25">
      <c r="C103" s="84"/>
      <c r="D103" s="84"/>
      <c r="E103" s="84"/>
      <c r="F103" s="84"/>
      <c r="G103" s="84"/>
      <c r="H103" s="84"/>
      <c r="I103" s="84"/>
      <c r="J103" s="84"/>
      <c r="K103" s="84"/>
    </row>
    <row r="104" spans="1:13" ht="15" customHeight="1" x14ac:dyDescent="0.25">
      <c r="C104" s="243" t="s">
        <v>189</v>
      </c>
      <c r="D104" s="37" t="s">
        <v>154</v>
      </c>
      <c r="E104" s="38" t="s">
        <v>190</v>
      </c>
      <c r="F104" s="38">
        <v>2023</v>
      </c>
      <c r="G104" s="38">
        <v>2022</v>
      </c>
      <c r="H104" s="38">
        <v>2021</v>
      </c>
      <c r="J104" s="6"/>
      <c r="K104" s="6"/>
    </row>
    <row r="105" spans="1:13" s="308" customFormat="1" ht="21" customHeight="1" x14ac:dyDescent="0.25">
      <c r="A105" s="307"/>
      <c r="B105" s="307"/>
      <c r="C105" s="58" t="s">
        <v>156</v>
      </c>
      <c r="D105" s="79" t="s">
        <v>40</v>
      </c>
      <c r="E105" s="334" t="s">
        <v>191</v>
      </c>
      <c r="F105" s="59">
        <v>143</v>
      </c>
      <c r="G105" s="216">
        <v>111</v>
      </c>
      <c r="H105" s="216">
        <v>75</v>
      </c>
      <c r="I105" s="56"/>
      <c r="J105" s="309"/>
      <c r="K105" s="309"/>
    </row>
    <row r="106" spans="1:13" s="308" customFormat="1" ht="21" customHeight="1" x14ac:dyDescent="0.25">
      <c r="A106" s="307"/>
      <c r="B106" s="307"/>
      <c r="C106" s="11" t="s">
        <v>157</v>
      </c>
      <c r="D106" s="79" t="s">
        <v>40</v>
      </c>
      <c r="E106" s="334" t="s">
        <v>191</v>
      </c>
      <c r="F106" s="277">
        <v>482</v>
      </c>
      <c r="G106" s="277">
        <v>381</v>
      </c>
      <c r="H106" s="277">
        <v>243</v>
      </c>
      <c r="I106" s="56"/>
      <c r="J106" s="309"/>
      <c r="K106" s="309"/>
    </row>
    <row r="107" spans="1:13" s="308" customFormat="1" ht="21" customHeight="1" x14ac:dyDescent="0.25">
      <c r="A107" s="307"/>
      <c r="B107" s="307"/>
      <c r="C107" s="101" t="s">
        <v>39</v>
      </c>
      <c r="D107" s="79" t="s">
        <v>40</v>
      </c>
      <c r="E107" s="335" t="s">
        <v>191</v>
      </c>
      <c r="F107" s="276">
        <v>625</v>
      </c>
      <c r="G107" s="276">
        <v>492</v>
      </c>
      <c r="H107" s="276">
        <v>318</v>
      </c>
      <c r="I107" s="186"/>
      <c r="J107" s="56"/>
      <c r="K107" s="186"/>
    </row>
    <row r="108" spans="1:13" ht="15.75" customHeight="1" x14ac:dyDescent="0.25">
      <c r="C108" s="420" t="s">
        <v>192</v>
      </c>
      <c r="D108" s="420"/>
      <c r="E108" s="420"/>
      <c r="F108" s="420"/>
      <c r="G108" s="420"/>
      <c r="H108" s="420"/>
      <c r="I108" s="26"/>
      <c r="J108" s="26"/>
      <c r="K108" s="7"/>
      <c r="L108" s="7"/>
      <c r="M108" s="6"/>
    </row>
    <row r="109" spans="1:13" ht="15.75" x14ac:dyDescent="0.25">
      <c r="I109" s="26"/>
      <c r="J109" s="26"/>
      <c r="K109" s="7"/>
      <c r="L109" s="7"/>
      <c r="M109" s="6"/>
    </row>
    <row r="110" spans="1:13" ht="15.75" x14ac:dyDescent="0.25">
      <c r="C110" s="26"/>
      <c r="D110" s="26"/>
      <c r="E110" s="26"/>
      <c r="F110" s="14"/>
      <c r="G110" s="26"/>
      <c r="H110" s="26"/>
      <c r="I110" s="26"/>
      <c r="J110" s="7"/>
      <c r="K110" s="7"/>
      <c r="L110" s="7"/>
      <c r="M110" s="6"/>
    </row>
    <row r="111" spans="1:13" ht="15.75" x14ac:dyDescent="0.25">
      <c r="C111" s="33"/>
      <c r="D111" s="33"/>
      <c r="E111" s="33"/>
      <c r="F111" s="32"/>
      <c r="G111" s="15"/>
      <c r="H111" s="34"/>
      <c r="I111" s="34"/>
      <c r="J111" s="7"/>
      <c r="K111" s="7"/>
      <c r="L111" s="7"/>
      <c r="M111" s="6"/>
    </row>
    <row r="112" spans="1:13" ht="15.75" x14ac:dyDescent="0.25">
      <c r="C112" s="33"/>
      <c r="D112" s="33"/>
      <c r="E112" s="33"/>
      <c r="F112" s="32"/>
      <c r="G112" s="15"/>
      <c r="H112" s="34"/>
      <c r="I112" s="34"/>
      <c r="J112" s="7"/>
      <c r="K112" s="7"/>
      <c r="L112" s="7"/>
      <c r="M112" s="6"/>
    </row>
    <row r="115" spans="4:6" x14ac:dyDescent="0.25">
      <c r="D115" s="199"/>
      <c r="E115" s="199"/>
      <c r="F115" s="200"/>
    </row>
    <row r="116" spans="4:6" x14ac:dyDescent="0.25">
      <c r="D116" s="199"/>
      <c r="E116" s="199"/>
      <c r="F116" s="200"/>
    </row>
    <row r="117" spans="4:6" x14ac:dyDescent="0.25">
      <c r="D117" s="199"/>
      <c r="E117" s="199"/>
      <c r="F117" s="200"/>
    </row>
    <row r="118" spans="4:6" x14ac:dyDescent="0.25">
      <c r="D118" s="199"/>
      <c r="E118" s="199"/>
      <c r="F118" s="200"/>
    </row>
    <row r="119" spans="4:6" x14ac:dyDescent="0.25">
      <c r="D119" s="199"/>
      <c r="E119" s="199"/>
      <c r="F119" s="200"/>
    </row>
    <row r="120" spans="4:6" x14ac:dyDescent="0.25">
      <c r="D120" s="199"/>
      <c r="E120" s="199"/>
      <c r="F120" s="200"/>
    </row>
    <row r="121" spans="4:6" x14ac:dyDescent="0.25">
      <c r="D121" s="199"/>
      <c r="E121" s="199"/>
      <c r="F121" s="200"/>
    </row>
    <row r="122" spans="4:6" x14ac:dyDescent="0.25">
      <c r="D122" s="199"/>
      <c r="E122" s="199"/>
      <c r="F122" s="200"/>
    </row>
    <row r="123" spans="4:6" x14ac:dyDescent="0.25">
      <c r="D123" s="199"/>
      <c r="E123" s="199"/>
      <c r="F123" s="200"/>
    </row>
    <row r="124" spans="4:6" x14ac:dyDescent="0.25">
      <c r="D124" s="199"/>
      <c r="E124" s="199"/>
      <c r="F124" s="200"/>
    </row>
    <row r="125" spans="4:6" x14ac:dyDescent="0.25">
      <c r="D125" s="199"/>
      <c r="E125" s="199"/>
      <c r="F125" s="200"/>
    </row>
    <row r="126" spans="4:6" x14ac:dyDescent="0.25">
      <c r="D126" s="199"/>
      <c r="E126" s="199"/>
      <c r="F126" s="200"/>
    </row>
    <row r="127" spans="4:6" x14ac:dyDescent="0.25">
      <c r="D127" s="199"/>
      <c r="E127" s="199"/>
      <c r="F127" s="200"/>
    </row>
  </sheetData>
  <sheetProtection algorithmName="SHA-512" hashValue="qroeNWHNo2ul4Ar7utM8pbkxYjCPkMM2LTGM5CG/LjQAXmBTQc1rUTdxBqmoS5SfU68JUzg02uf4krf3C4rQQw==" saltValue="R1oQSo39h6dJJYqhikCOHA==" spinCount="100000" sheet="1" objects="1" scenarios="1" selectLockedCells="1" selectUnlockedCells="1"/>
  <mergeCells count="10">
    <mergeCell ref="C108:H108"/>
    <mergeCell ref="K4:M4"/>
    <mergeCell ref="C25:J25"/>
    <mergeCell ref="C34:J34"/>
    <mergeCell ref="C42:J42"/>
    <mergeCell ref="C100:J100"/>
    <mergeCell ref="C17:J17"/>
    <mergeCell ref="C101:J101"/>
    <mergeCell ref="C68:J68"/>
    <mergeCell ref="C78:J78"/>
  </mergeCells>
  <pageMargins left="0.25" right="0.25" top="0.75" bottom="0.75" header="0.3" footer="0.3"/>
  <pageSetup paperSize="9" scale="68" fitToHeight="0" orientation="landscape" horizontalDpi="1200" verticalDpi="1200" r:id="rId1"/>
  <rowBreaks count="3" manualBreakCount="3">
    <brk id="35" max="13" man="1"/>
    <brk id="79" max="13" man="1"/>
    <brk id="80" max="13" man="1"/>
  </rowBreaks>
  <colBreaks count="1" manualBreakCount="1">
    <brk id="1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A6B74-EFF8-4CF8-A7BB-4E9A040EC55A}">
  <sheetPr codeName="Sheet1">
    <pageSetUpPr fitToPage="1"/>
  </sheetPr>
  <dimension ref="A1:AR170"/>
  <sheetViews>
    <sheetView zoomScale="90" zoomScaleNormal="90" workbookViewId="0">
      <selection activeCell="M15" sqref="M15"/>
    </sheetView>
  </sheetViews>
  <sheetFormatPr defaultColWidth="8.85546875" defaultRowHeight="15" x14ac:dyDescent="0.25"/>
  <cols>
    <col min="1" max="1" width="8.85546875" style="84" customWidth="1"/>
    <col min="2" max="2" width="5.85546875" style="84" customWidth="1"/>
    <col min="3" max="3" width="52.7109375" style="1" customWidth="1"/>
    <col min="4" max="4" width="10.7109375" style="171" customWidth="1"/>
    <col min="5" max="21" width="16.140625" style="1" customWidth="1"/>
    <col min="22" max="16384" width="8.85546875" style="1"/>
  </cols>
  <sheetData>
    <row r="1" spans="1:40" ht="15" customHeight="1" x14ac:dyDescent="0.25"/>
    <row r="2" spans="1:40" ht="15" customHeight="1" x14ac:dyDescent="0.25">
      <c r="K2" s="412"/>
      <c r="L2" s="412"/>
      <c r="M2" s="412"/>
    </row>
    <row r="3" spans="1:40" ht="15" customHeight="1" x14ac:dyDescent="0.25"/>
    <row r="4" spans="1:40" ht="15" customHeight="1" x14ac:dyDescent="0.25">
      <c r="L4" s="53"/>
      <c r="M4" s="53"/>
      <c r="N4" s="53"/>
      <c r="O4" s="53"/>
    </row>
    <row r="5" spans="1:40" ht="15" customHeight="1" x14ac:dyDescent="0.25">
      <c r="L5" s="53"/>
      <c r="M5" s="53"/>
      <c r="N5" s="53"/>
      <c r="O5" s="53"/>
    </row>
    <row r="6" spans="1:40" ht="15" customHeight="1" x14ac:dyDescent="0.25">
      <c r="L6" s="53"/>
      <c r="M6" s="53"/>
      <c r="N6" s="53"/>
      <c r="O6" s="53"/>
    </row>
    <row r="7" spans="1:40" ht="15" customHeight="1" x14ac:dyDescent="0.25">
      <c r="K7" s="1" t="s">
        <v>103</v>
      </c>
      <c r="L7" s="53"/>
      <c r="M7" s="53"/>
      <c r="N7" s="53"/>
      <c r="O7" s="53"/>
    </row>
    <row r="8" spans="1:40" ht="15" customHeight="1" x14ac:dyDescent="0.25">
      <c r="L8" s="53"/>
      <c r="M8" s="53"/>
      <c r="N8" s="53"/>
      <c r="O8" s="53"/>
    </row>
    <row r="9" spans="1:40" ht="15" customHeight="1" x14ac:dyDescent="0.25">
      <c r="L9" s="53"/>
      <c r="M9" s="53"/>
      <c r="N9" s="53"/>
      <c r="O9" s="53"/>
    </row>
    <row r="10" spans="1:40" ht="15.75" customHeight="1" x14ac:dyDescent="0.25">
      <c r="B10" s="49" t="s">
        <v>193</v>
      </c>
      <c r="D10" s="431"/>
      <c r="E10" s="431"/>
      <c r="F10" s="25"/>
      <c r="G10" s="7"/>
      <c r="H10" s="7"/>
      <c r="J10" s="7"/>
      <c r="K10" s="73"/>
      <c r="L10" s="53"/>
      <c r="M10" s="53"/>
      <c r="N10" s="53"/>
      <c r="O10" s="53"/>
      <c r="P10" s="434"/>
      <c r="Q10" s="434"/>
      <c r="R10" s="6"/>
      <c r="S10" s="2"/>
      <c r="T10" s="2"/>
      <c r="U10" s="2"/>
      <c r="V10" s="2"/>
      <c r="W10" s="2"/>
      <c r="X10" s="2"/>
      <c r="Y10" s="2"/>
      <c r="Z10" s="2"/>
      <c r="AA10" s="2"/>
      <c r="AB10" s="2"/>
      <c r="AC10" s="2"/>
      <c r="AD10" s="2"/>
      <c r="AE10" s="2"/>
      <c r="AF10" s="2"/>
      <c r="AG10" s="2"/>
      <c r="AH10" s="2"/>
      <c r="AI10" s="2"/>
      <c r="AJ10" s="2"/>
      <c r="AK10" s="2"/>
      <c r="AL10" s="2"/>
      <c r="AM10" s="2"/>
    </row>
    <row r="11" spans="1:40" ht="15.75" x14ac:dyDescent="0.25">
      <c r="C11" s="50"/>
      <c r="D11" s="432"/>
      <c r="E11" s="432"/>
      <c r="F11" s="25"/>
      <c r="G11" s="7"/>
      <c r="H11" s="7"/>
      <c r="J11" s="7"/>
      <c r="L11" s="53"/>
      <c r="M11" s="53"/>
      <c r="N11" s="53"/>
      <c r="O11" s="53"/>
      <c r="P11" s="6"/>
      <c r="Q11" s="6"/>
      <c r="R11" s="6"/>
      <c r="S11" s="2"/>
      <c r="T11" s="2"/>
      <c r="U11" s="2"/>
      <c r="V11" s="2"/>
      <c r="W11" s="2"/>
      <c r="X11" s="2"/>
      <c r="Y11" s="2"/>
      <c r="Z11" s="2"/>
      <c r="AA11" s="2"/>
      <c r="AB11" s="2"/>
      <c r="AC11" s="2"/>
      <c r="AD11" s="2"/>
      <c r="AE11" s="2"/>
      <c r="AF11" s="2"/>
      <c r="AG11" s="2"/>
      <c r="AH11" s="2"/>
      <c r="AI11" s="2"/>
      <c r="AJ11" s="2"/>
      <c r="AK11" s="2"/>
      <c r="AL11" s="2"/>
      <c r="AM11" s="2"/>
    </row>
    <row r="12" spans="1:40" ht="15.75" x14ac:dyDescent="0.25">
      <c r="C12" s="51" t="s">
        <v>194</v>
      </c>
      <c r="D12" s="51" t="s">
        <v>27</v>
      </c>
      <c r="E12" s="52">
        <v>2024</v>
      </c>
      <c r="F12" s="52">
        <v>2023</v>
      </c>
      <c r="G12" s="52">
        <v>2022</v>
      </c>
      <c r="H12" s="52">
        <v>2021</v>
      </c>
      <c r="I12" s="52">
        <v>2020</v>
      </c>
      <c r="J12" s="7"/>
      <c r="K12" s="7"/>
      <c r="L12" s="53"/>
      <c r="M12" s="53"/>
      <c r="N12" s="53"/>
      <c r="O12" s="53"/>
      <c r="P12" s="7"/>
      <c r="Q12" s="6"/>
      <c r="R12" s="6"/>
      <c r="S12" s="6"/>
      <c r="T12" s="2"/>
      <c r="U12" s="2"/>
      <c r="V12" s="2"/>
      <c r="W12" s="2"/>
      <c r="X12" s="2"/>
      <c r="Y12" s="2"/>
      <c r="Z12" s="2"/>
      <c r="AA12" s="2"/>
      <c r="AB12" s="2"/>
      <c r="AC12" s="2"/>
      <c r="AD12" s="2"/>
      <c r="AE12" s="2"/>
      <c r="AF12" s="2"/>
      <c r="AG12" s="2"/>
      <c r="AH12" s="2"/>
      <c r="AI12" s="2"/>
      <c r="AJ12" s="2"/>
      <c r="AK12" s="2"/>
      <c r="AL12" s="2"/>
      <c r="AM12" s="2"/>
      <c r="AN12" s="2"/>
    </row>
    <row r="13" spans="1:40" s="308" customFormat="1" ht="21" customHeight="1" x14ac:dyDescent="0.25">
      <c r="A13" s="307"/>
      <c r="B13" s="307"/>
      <c r="C13" s="58" t="s">
        <v>156</v>
      </c>
      <c r="D13" s="388" t="s">
        <v>40</v>
      </c>
      <c r="E13" s="22">
        <v>10171</v>
      </c>
      <c r="F13" s="22">
        <v>10160</v>
      </c>
      <c r="G13" s="22">
        <v>9377</v>
      </c>
      <c r="H13" s="22">
        <v>10234</v>
      </c>
      <c r="I13" s="22">
        <v>11828</v>
      </c>
      <c r="J13" s="56"/>
      <c r="K13" s="56"/>
      <c r="L13" s="133"/>
      <c r="M13" s="53"/>
      <c r="N13" s="56"/>
      <c r="O13" s="56"/>
      <c r="P13" s="56"/>
      <c r="Q13" s="186"/>
      <c r="R13" s="186"/>
      <c r="S13" s="186"/>
      <c r="T13" s="347"/>
      <c r="U13" s="347"/>
      <c r="V13" s="347"/>
      <c r="W13" s="347"/>
      <c r="X13" s="347"/>
      <c r="Y13" s="347"/>
      <c r="Z13" s="347"/>
      <c r="AA13" s="347"/>
      <c r="AB13" s="347"/>
      <c r="AC13" s="347"/>
      <c r="AD13" s="347"/>
      <c r="AE13" s="347"/>
      <c r="AF13" s="347"/>
      <c r="AG13" s="347"/>
      <c r="AH13" s="347"/>
      <c r="AI13" s="347"/>
      <c r="AJ13" s="347"/>
      <c r="AK13" s="347"/>
      <c r="AL13" s="347"/>
      <c r="AM13" s="347"/>
      <c r="AN13" s="347"/>
    </row>
    <row r="14" spans="1:40" s="308" customFormat="1" ht="21" customHeight="1" x14ac:dyDescent="0.25">
      <c r="A14" s="307"/>
      <c r="B14" s="307"/>
      <c r="C14" s="109" t="s">
        <v>195</v>
      </c>
      <c r="D14" s="388" t="s">
        <v>37</v>
      </c>
      <c r="E14" s="176">
        <f>E13/E19</f>
        <v>0.33229874542603238</v>
      </c>
      <c r="F14" s="176">
        <v>0.31343513805337037</v>
      </c>
      <c r="G14" s="176">
        <v>0.28042106522324234</v>
      </c>
      <c r="H14" s="176">
        <v>0.23069813574987039</v>
      </c>
      <c r="I14" s="176">
        <v>0.22718192993239089</v>
      </c>
      <c r="J14" s="56"/>
      <c r="K14" s="56"/>
      <c r="L14" s="133"/>
      <c r="M14" s="53"/>
      <c r="N14" s="56"/>
      <c r="O14" s="56"/>
      <c r="P14" s="56"/>
      <c r="Q14" s="186"/>
      <c r="R14" s="186"/>
      <c r="S14" s="186"/>
      <c r="T14" s="347"/>
      <c r="U14" s="347"/>
      <c r="V14" s="347"/>
      <c r="W14" s="347"/>
      <c r="X14" s="347"/>
      <c r="Y14" s="347"/>
      <c r="Z14" s="347"/>
      <c r="AA14" s="347"/>
      <c r="AB14" s="347"/>
      <c r="AC14" s="347"/>
      <c r="AD14" s="347"/>
      <c r="AE14" s="347"/>
      <c r="AF14" s="347"/>
      <c r="AG14" s="347"/>
      <c r="AH14" s="347"/>
      <c r="AI14" s="347"/>
      <c r="AJ14" s="347"/>
      <c r="AK14" s="347"/>
      <c r="AL14" s="347"/>
      <c r="AM14" s="347"/>
      <c r="AN14" s="347"/>
    </row>
    <row r="15" spans="1:40" s="308" customFormat="1" ht="21" customHeight="1" x14ac:dyDescent="0.25">
      <c r="A15" s="348"/>
      <c r="B15" s="348"/>
      <c r="C15" s="284" t="s">
        <v>157</v>
      </c>
      <c r="D15" s="388" t="s">
        <v>40</v>
      </c>
      <c r="E15" s="22">
        <v>20372</v>
      </c>
      <c r="F15" s="22">
        <v>22195</v>
      </c>
      <c r="G15" s="22">
        <v>24007</v>
      </c>
      <c r="H15" s="22">
        <v>33704</v>
      </c>
      <c r="I15" s="22">
        <v>39720</v>
      </c>
      <c r="J15" s="56"/>
      <c r="K15" s="56"/>
      <c r="L15" s="310"/>
      <c r="M15" s="53"/>
      <c r="N15" s="56"/>
      <c r="O15" s="56"/>
      <c r="P15" s="56"/>
      <c r="Q15" s="186"/>
      <c r="R15" s="186"/>
      <c r="S15" s="186"/>
      <c r="T15" s="347"/>
      <c r="U15" s="347"/>
      <c r="V15" s="347"/>
      <c r="W15" s="347"/>
      <c r="X15" s="347"/>
      <c r="Y15" s="347"/>
      <c r="Z15" s="347"/>
      <c r="AA15" s="347"/>
      <c r="AB15" s="347"/>
      <c r="AC15" s="347"/>
      <c r="AD15" s="347"/>
      <c r="AE15" s="347"/>
      <c r="AF15" s="347"/>
      <c r="AG15" s="347"/>
      <c r="AH15" s="347"/>
      <c r="AI15" s="347"/>
      <c r="AJ15" s="347"/>
      <c r="AK15" s="347"/>
      <c r="AL15" s="347"/>
      <c r="AM15" s="347"/>
      <c r="AN15" s="347"/>
    </row>
    <row r="16" spans="1:40" s="308" customFormat="1" ht="21" customHeight="1" x14ac:dyDescent="0.25">
      <c r="A16" s="348"/>
      <c r="B16" s="348"/>
      <c r="C16" s="109" t="s">
        <v>195</v>
      </c>
      <c r="D16" s="388" t="s">
        <v>37</v>
      </c>
      <c r="E16" s="176">
        <f>E15/E19</f>
        <v>0.66557762676424459</v>
      </c>
      <c r="F16" s="176">
        <v>0.68471386703686565</v>
      </c>
      <c r="G16" s="176">
        <v>0.71793414874846739</v>
      </c>
      <c r="H16" s="176">
        <v>0.75976646153152549</v>
      </c>
      <c r="I16" s="176">
        <v>0.76290719114935468</v>
      </c>
      <c r="J16" s="56"/>
      <c r="K16" s="56"/>
      <c r="L16" s="310"/>
      <c r="M16" s="53"/>
      <c r="N16" s="56"/>
      <c r="O16" s="56"/>
      <c r="P16" s="56"/>
      <c r="Q16" s="186"/>
      <c r="R16" s="186"/>
      <c r="S16" s="186"/>
      <c r="T16" s="347"/>
      <c r="U16" s="347"/>
      <c r="V16" s="347"/>
      <c r="W16" s="347"/>
      <c r="X16" s="347"/>
      <c r="Y16" s="347"/>
      <c r="Z16" s="347"/>
      <c r="AA16" s="347"/>
      <c r="AB16" s="347"/>
      <c r="AC16" s="347"/>
      <c r="AD16" s="347"/>
      <c r="AE16" s="347"/>
      <c r="AF16" s="347"/>
      <c r="AG16" s="347"/>
      <c r="AH16" s="347"/>
      <c r="AI16" s="347"/>
      <c r="AJ16" s="347"/>
      <c r="AK16" s="347"/>
      <c r="AL16" s="347"/>
      <c r="AM16" s="347"/>
      <c r="AN16" s="347"/>
    </row>
    <row r="17" spans="1:40" s="308" customFormat="1" ht="21" customHeight="1" x14ac:dyDescent="0.25">
      <c r="A17" s="348"/>
      <c r="B17" s="348"/>
      <c r="C17" s="284" t="s">
        <v>158</v>
      </c>
      <c r="D17" s="388" t="s">
        <v>40</v>
      </c>
      <c r="E17" s="22">
        <v>65</v>
      </c>
      <c r="F17" s="22">
        <v>60</v>
      </c>
      <c r="G17" s="22">
        <v>55</v>
      </c>
      <c r="H17" s="22">
        <v>423</v>
      </c>
      <c r="I17" s="22">
        <v>516</v>
      </c>
      <c r="J17" s="56"/>
      <c r="K17" s="56"/>
      <c r="L17" s="309"/>
      <c r="M17" s="53"/>
      <c r="N17" s="56"/>
      <c r="O17" s="56"/>
      <c r="P17" s="56"/>
      <c r="Q17" s="186"/>
      <c r="R17" s="186"/>
      <c r="S17" s="186"/>
      <c r="T17" s="347"/>
      <c r="U17" s="347"/>
      <c r="V17" s="347"/>
      <c r="W17" s="347"/>
      <c r="X17" s="347"/>
      <c r="Y17" s="347"/>
      <c r="Z17" s="347"/>
      <c r="AA17" s="347"/>
      <c r="AB17" s="347"/>
      <c r="AC17" s="347"/>
      <c r="AD17" s="347"/>
      <c r="AE17" s="347"/>
      <c r="AF17" s="347"/>
      <c r="AG17" s="347"/>
      <c r="AH17" s="347"/>
      <c r="AI17" s="347"/>
      <c r="AJ17" s="347"/>
      <c r="AK17" s="347"/>
      <c r="AL17" s="347"/>
      <c r="AM17" s="347"/>
      <c r="AN17" s="347"/>
    </row>
    <row r="18" spans="1:40" s="308" customFormat="1" ht="21" customHeight="1" x14ac:dyDescent="0.25">
      <c r="A18" s="348"/>
      <c r="B18" s="348"/>
      <c r="C18" s="109" t="s">
        <v>195</v>
      </c>
      <c r="D18" s="388" t="s">
        <v>37</v>
      </c>
      <c r="E18" s="176">
        <f>E17/E19</f>
        <v>2.1236278097229483E-3</v>
      </c>
      <c r="F18" s="176">
        <v>1.8509949097639982E-3</v>
      </c>
      <c r="G18" s="176">
        <v>1.6447860282903196E-3</v>
      </c>
      <c r="H18" s="176">
        <v>9.5354027186041797E-3</v>
      </c>
      <c r="I18" s="176">
        <v>9.9108789182544565E-3</v>
      </c>
      <c r="J18" s="56"/>
      <c r="K18" s="56"/>
      <c r="L18" s="309"/>
      <c r="M18" s="53"/>
      <c r="N18" s="56"/>
      <c r="O18" s="56"/>
      <c r="P18" s="56"/>
      <c r="Q18" s="186"/>
      <c r="R18" s="186"/>
      <c r="S18" s="186"/>
      <c r="T18" s="347"/>
      <c r="U18" s="347"/>
      <c r="V18" s="347"/>
      <c r="W18" s="347"/>
      <c r="X18" s="347"/>
      <c r="Y18" s="347"/>
      <c r="Z18" s="347"/>
      <c r="AA18" s="347"/>
      <c r="AB18" s="347"/>
      <c r="AC18" s="347"/>
      <c r="AD18" s="347"/>
      <c r="AE18" s="347"/>
      <c r="AF18" s="347"/>
      <c r="AG18" s="347"/>
      <c r="AH18" s="347"/>
      <c r="AI18" s="347"/>
      <c r="AJ18" s="347"/>
      <c r="AK18" s="347"/>
      <c r="AL18" s="347"/>
      <c r="AM18" s="347"/>
      <c r="AN18" s="347"/>
    </row>
    <row r="19" spans="1:40" s="308" customFormat="1" ht="21" customHeight="1" x14ac:dyDescent="0.25">
      <c r="A19" s="348"/>
      <c r="B19" s="348"/>
      <c r="C19" s="313" t="s">
        <v>39</v>
      </c>
      <c r="D19" s="388" t="s">
        <v>40</v>
      </c>
      <c r="E19" s="94">
        <f>E13+E15+E17</f>
        <v>30608</v>
      </c>
      <c r="F19" s="94">
        <v>32415</v>
      </c>
      <c r="G19" s="94">
        <v>33439</v>
      </c>
      <c r="H19" s="94">
        <v>44361</v>
      </c>
      <c r="I19" s="94">
        <v>52064</v>
      </c>
      <c r="J19" s="56"/>
      <c r="K19" s="56"/>
      <c r="L19" s="309"/>
      <c r="M19" s="53"/>
      <c r="N19" s="56"/>
      <c r="O19" s="56"/>
      <c r="P19" s="56"/>
      <c r="Q19" s="186"/>
      <c r="R19" s="186"/>
      <c r="S19" s="186"/>
      <c r="T19" s="347"/>
      <c r="U19" s="347"/>
      <c r="V19" s="347"/>
      <c r="W19" s="347"/>
      <c r="X19" s="347"/>
      <c r="Y19" s="347"/>
      <c r="Z19" s="347"/>
      <c r="AA19" s="347"/>
      <c r="AB19" s="347"/>
      <c r="AC19" s="347"/>
      <c r="AD19" s="347"/>
      <c r="AE19" s="347"/>
      <c r="AF19" s="347"/>
      <c r="AG19" s="347"/>
      <c r="AH19" s="347"/>
      <c r="AI19" s="347"/>
      <c r="AJ19" s="347"/>
      <c r="AK19" s="347"/>
      <c r="AL19" s="347"/>
      <c r="AM19" s="347"/>
      <c r="AN19" s="347"/>
    </row>
    <row r="20" spans="1:40" ht="15" customHeight="1" x14ac:dyDescent="0.25">
      <c r="A20" s="85"/>
      <c r="B20" s="85"/>
      <c r="C20" s="123"/>
      <c r="D20" s="53"/>
      <c r="E20" s="53"/>
      <c r="F20" s="53"/>
      <c r="G20" s="53"/>
      <c r="H20" s="53"/>
      <c r="J20" s="7"/>
      <c r="K20" s="7"/>
      <c r="L20" s="53"/>
      <c r="M20" s="15"/>
      <c r="N20" s="15"/>
      <c r="O20" s="15"/>
      <c r="P20" s="6"/>
      <c r="Q20" s="6"/>
      <c r="R20" s="6"/>
      <c r="S20" s="2"/>
      <c r="T20" s="2"/>
      <c r="U20" s="2"/>
      <c r="V20" s="2"/>
      <c r="W20" s="2"/>
      <c r="X20" s="2"/>
      <c r="Y20" s="2"/>
      <c r="Z20" s="2"/>
      <c r="AA20" s="2"/>
      <c r="AB20" s="2"/>
      <c r="AC20" s="2"/>
      <c r="AD20" s="2"/>
      <c r="AE20" s="2"/>
      <c r="AF20" s="2"/>
      <c r="AG20" s="2"/>
      <c r="AH20" s="2"/>
      <c r="AI20" s="2"/>
      <c r="AJ20" s="2"/>
      <c r="AK20" s="2"/>
      <c r="AL20" s="2"/>
      <c r="AM20" s="2"/>
    </row>
    <row r="21" spans="1:40" ht="15" customHeight="1" x14ac:dyDescent="0.25">
      <c r="A21" s="85"/>
      <c r="B21" s="85"/>
      <c r="C21" s="380"/>
      <c r="D21" s="427"/>
      <c r="E21" s="427"/>
      <c r="F21" s="380"/>
      <c r="G21" s="380"/>
      <c r="H21" s="380"/>
      <c r="J21" s="7"/>
      <c r="K21" s="7"/>
      <c r="L21" s="7"/>
      <c r="M21" s="7"/>
      <c r="N21" s="7"/>
      <c r="O21" s="20"/>
      <c r="P21" s="6"/>
      <c r="Q21" s="6"/>
      <c r="R21" s="6"/>
      <c r="S21" s="2"/>
      <c r="T21" s="2"/>
      <c r="U21" s="2"/>
      <c r="V21" s="2"/>
      <c r="W21" s="2"/>
      <c r="X21" s="2"/>
      <c r="Y21" s="2"/>
      <c r="Z21" s="2"/>
      <c r="AA21" s="2"/>
      <c r="AB21" s="2"/>
      <c r="AC21" s="2"/>
      <c r="AD21" s="2"/>
      <c r="AE21" s="2"/>
      <c r="AF21" s="2"/>
      <c r="AG21" s="2"/>
      <c r="AH21" s="2"/>
      <c r="AI21" s="2"/>
      <c r="AJ21" s="2"/>
      <c r="AK21" s="2"/>
      <c r="AL21" s="2"/>
      <c r="AM21" s="2"/>
    </row>
    <row r="22" spans="1:40" ht="15.75" x14ac:dyDescent="0.25">
      <c r="A22" s="85"/>
      <c r="B22" s="85"/>
      <c r="C22" s="51" t="s">
        <v>196</v>
      </c>
      <c r="D22" s="51" t="s">
        <v>27</v>
      </c>
      <c r="E22" s="52">
        <v>2024</v>
      </c>
      <c r="F22" s="52">
        <v>2023</v>
      </c>
      <c r="G22" s="52">
        <v>2022</v>
      </c>
      <c r="H22" s="52">
        <v>2021</v>
      </c>
      <c r="I22" s="52">
        <v>2020</v>
      </c>
      <c r="K22" s="7"/>
      <c r="L22" s="7"/>
      <c r="M22" s="7"/>
      <c r="N22" s="7"/>
      <c r="O22" s="7"/>
      <c r="P22" s="20"/>
      <c r="Q22" s="6"/>
      <c r="R22" s="6"/>
      <c r="S22" s="6"/>
      <c r="T22" s="2"/>
      <c r="U22" s="2"/>
      <c r="V22" s="2"/>
      <c r="W22" s="2"/>
      <c r="X22" s="2"/>
      <c r="Y22" s="2"/>
      <c r="Z22" s="2"/>
      <c r="AA22" s="2"/>
      <c r="AB22" s="2"/>
      <c r="AC22" s="2"/>
      <c r="AD22" s="2"/>
      <c r="AE22" s="2"/>
      <c r="AF22" s="2"/>
      <c r="AG22" s="2"/>
      <c r="AH22" s="2"/>
      <c r="AI22" s="2"/>
      <c r="AJ22" s="2"/>
      <c r="AK22" s="2"/>
      <c r="AL22" s="2"/>
      <c r="AM22" s="2"/>
      <c r="AN22" s="2"/>
    </row>
    <row r="23" spans="1:40" s="308" customFormat="1" ht="21" customHeight="1" x14ac:dyDescent="0.25">
      <c r="A23" s="348"/>
      <c r="B23" s="348"/>
      <c r="C23" s="58" t="s">
        <v>36</v>
      </c>
      <c r="D23" s="388" t="s">
        <v>37</v>
      </c>
      <c r="E23" s="95">
        <v>0.30309069524307369</v>
      </c>
      <c r="F23" s="95">
        <v>0.29979947555144221</v>
      </c>
      <c r="G23" s="95">
        <v>0.31292801818236193</v>
      </c>
      <c r="H23" s="95">
        <v>0.33565519262415183</v>
      </c>
      <c r="I23" s="95">
        <v>0.35051090964966197</v>
      </c>
      <c r="K23" s="56"/>
      <c r="L23" s="56"/>
      <c r="M23" s="56"/>
      <c r="N23" s="56"/>
      <c r="O23" s="56"/>
      <c r="P23" s="349"/>
      <c r="Q23" s="186"/>
      <c r="R23" s="186"/>
      <c r="S23" s="186"/>
      <c r="T23" s="347"/>
      <c r="U23" s="347"/>
      <c r="V23" s="347"/>
      <c r="W23" s="347"/>
      <c r="X23" s="347"/>
      <c r="Y23" s="347"/>
      <c r="Z23" s="347"/>
      <c r="AA23" s="347"/>
      <c r="AB23" s="347"/>
      <c r="AC23" s="347"/>
      <c r="AD23" s="347"/>
      <c r="AE23" s="347"/>
      <c r="AF23" s="347"/>
      <c r="AG23" s="347"/>
      <c r="AH23" s="347"/>
      <c r="AI23" s="347"/>
      <c r="AJ23" s="347"/>
      <c r="AK23" s="347"/>
      <c r="AL23" s="347"/>
      <c r="AM23" s="347"/>
      <c r="AN23" s="347"/>
    </row>
    <row r="24" spans="1:40" s="308" customFormat="1" ht="21" customHeight="1" x14ac:dyDescent="0.25">
      <c r="A24" s="348"/>
      <c r="B24" s="348"/>
      <c r="C24" s="284" t="s">
        <v>38</v>
      </c>
      <c r="D24" s="388" t="s">
        <v>37</v>
      </c>
      <c r="E24" s="95">
        <v>0.69668060637741769</v>
      </c>
      <c r="F24" s="95">
        <v>0.70007712478790685</v>
      </c>
      <c r="G24" s="95">
        <v>0.68707198181763807</v>
      </c>
      <c r="H24" s="95">
        <v>0.66434480737584811</v>
      </c>
      <c r="I24" s="95">
        <v>0.64948909035033808</v>
      </c>
      <c r="K24" s="56"/>
      <c r="L24" s="56"/>
      <c r="M24" s="56"/>
      <c r="N24" s="56"/>
      <c r="O24" s="56"/>
      <c r="P24" s="349"/>
      <c r="Q24" s="186"/>
      <c r="R24" s="186"/>
      <c r="S24" s="186"/>
      <c r="T24" s="347"/>
      <c r="U24" s="347"/>
      <c r="V24" s="347"/>
      <c r="W24" s="347"/>
      <c r="X24" s="347"/>
      <c r="Y24" s="347"/>
      <c r="Z24" s="347"/>
      <c r="AA24" s="347"/>
      <c r="AB24" s="347"/>
      <c r="AC24" s="347"/>
      <c r="AD24" s="347"/>
      <c r="AE24" s="347"/>
      <c r="AF24" s="347"/>
      <c r="AG24" s="347"/>
      <c r="AH24" s="347"/>
      <c r="AI24" s="347"/>
      <c r="AJ24" s="347"/>
      <c r="AK24" s="347"/>
      <c r="AL24" s="347"/>
      <c r="AM24" s="347"/>
      <c r="AN24" s="347"/>
    </row>
    <row r="25" spans="1:40" s="308" customFormat="1" ht="21" customHeight="1" x14ac:dyDescent="0.25">
      <c r="A25" s="348"/>
      <c r="B25" s="348"/>
      <c r="C25" s="284" t="s">
        <v>197</v>
      </c>
      <c r="D25" s="388" t="s">
        <v>37</v>
      </c>
      <c r="E25" s="237">
        <v>2.2869837950862521E-4</v>
      </c>
      <c r="F25" s="237">
        <v>1.2339966065093321E-4</v>
      </c>
      <c r="G25" s="95" t="s">
        <v>56</v>
      </c>
      <c r="H25" s="95" t="s">
        <v>56</v>
      </c>
      <c r="I25" s="95" t="s">
        <v>56</v>
      </c>
      <c r="J25" s="350"/>
      <c r="K25" s="56"/>
      <c r="L25" s="56"/>
      <c r="M25" s="56"/>
      <c r="N25" s="56"/>
      <c r="O25" s="56"/>
      <c r="P25" s="349"/>
      <c r="Q25" s="186"/>
      <c r="R25" s="186"/>
      <c r="S25" s="186"/>
      <c r="T25" s="347"/>
      <c r="U25" s="347"/>
      <c r="V25" s="347"/>
      <c r="W25" s="347"/>
      <c r="X25" s="347"/>
      <c r="Y25" s="347"/>
      <c r="Z25" s="347"/>
      <c r="AA25" s="347"/>
      <c r="AB25" s="347"/>
      <c r="AC25" s="347"/>
      <c r="AD25" s="347"/>
      <c r="AE25" s="347"/>
      <c r="AF25" s="347"/>
      <c r="AG25" s="347"/>
      <c r="AH25" s="347"/>
      <c r="AI25" s="347"/>
      <c r="AJ25" s="347"/>
      <c r="AK25" s="347"/>
      <c r="AL25" s="347"/>
      <c r="AM25" s="347"/>
      <c r="AN25" s="347"/>
    </row>
    <row r="26" spans="1:40" ht="15.75" x14ac:dyDescent="0.25">
      <c r="A26" s="85"/>
      <c r="B26" s="85"/>
      <c r="C26" s="103" t="s">
        <v>198</v>
      </c>
      <c r="D26" s="389"/>
      <c r="E26" s="7"/>
      <c r="F26" s="7"/>
      <c r="G26" s="7"/>
      <c r="H26" s="7"/>
      <c r="J26" s="7"/>
      <c r="K26" s="7"/>
      <c r="L26" s="7"/>
      <c r="M26" s="7"/>
      <c r="N26" s="7"/>
      <c r="O26" s="20"/>
      <c r="P26" s="6"/>
      <c r="Q26" s="6"/>
      <c r="R26" s="6"/>
      <c r="S26" s="2"/>
      <c r="T26" s="2"/>
      <c r="U26" s="2"/>
      <c r="V26" s="2"/>
      <c r="W26" s="2"/>
      <c r="X26" s="2"/>
      <c r="Y26" s="2"/>
      <c r="Z26" s="2"/>
      <c r="AA26" s="2"/>
      <c r="AB26" s="2"/>
      <c r="AC26" s="2"/>
      <c r="AD26" s="2"/>
      <c r="AE26" s="2"/>
      <c r="AF26" s="2"/>
      <c r="AG26" s="2"/>
      <c r="AH26" s="2"/>
      <c r="AI26" s="2"/>
      <c r="AJ26" s="2"/>
      <c r="AK26" s="2"/>
      <c r="AL26" s="2"/>
      <c r="AM26" s="2"/>
    </row>
    <row r="27" spans="1:40" ht="15" customHeight="1" x14ac:dyDescent="0.25">
      <c r="A27" s="85"/>
      <c r="B27" s="85"/>
      <c r="C27" s="103"/>
      <c r="D27" s="389"/>
      <c r="E27" s="7"/>
      <c r="F27" s="7"/>
      <c r="G27" s="7"/>
      <c r="H27" s="7"/>
      <c r="J27" s="7"/>
      <c r="K27" s="7"/>
      <c r="L27" s="7"/>
      <c r="M27" s="7"/>
      <c r="N27" s="7"/>
      <c r="O27" s="20"/>
      <c r="P27" s="6"/>
      <c r="Q27" s="6"/>
      <c r="R27" s="6"/>
      <c r="S27" s="2"/>
      <c r="T27" s="2"/>
      <c r="U27" s="2"/>
      <c r="V27" s="2"/>
      <c r="W27" s="2"/>
      <c r="X27" s="2"/>
      <c r="Y27" s="2"/>
      <c r="Z27" s="2"/>
      <c r="AA27" s="2"/>
      <c r="AB27" s="2"/>
      <c r="AC27" s="2"/>
      <c r="AD27" s="2"/>
      <c r="AE27" s="2"/>
      <c r="AF27" s="2"/>
      <c r="AG27" s="2"/>
      <c r="AH27" s="2"/>
      <c r="AI27" s="2"/>
      <c r="AJ27" s="2"/>
      <c r="AK27" s="2"/>
      <c r="AL27" s="2"/>
      <c r="AM27" s="2"/>
    </row>
    <row r="28" spans="1:40" ht="15" customHeight="1" x14ac:dyDescent="0.25">
      <c r="A28" s="85"/>
      <c r="B28" s="85"/>
      <c r="C28" s="103"/>
      <c r="D28" s="389"/>
      <c r="E28" s="7"/>
      <c r="F28" s="7"/>
      <c r="G28" s="7"/>
      <c r="H28" s="7"/>
      <c r="J28" s="7"/>
      <c r="K28" s="7"/>
      <c r="L28" s="7"/>
      <c r="M28" s="7"/>
      <c r="N28" s="7"/>
      <c r="O28" s="20"/>
      <c r="P28" s="6"/>
      <c r="Q28" s="6"/>
      <c r="R28" s="6"/>
      <c r="S28" s="2"/>
      <c r="T28" s="2"/>
      <c r="U28" s="2"/>
      <c r="V28" s="2"/>
      <c r="W28" s="2"/>
      <c r="X28" s="2"/>
      <c r="Y28" s="2"/>
      <c r="Z28" s="2"/>
      <c r="AA28" s="2"/>
      <c r="AB28" s="2"/>
      <c r="AC28" s="2"/>
      <c r="AD28" s="2"/>
      <c r="AE28" s="2"/>
      <c r="AF28" s="2"/>
      <c r="AG28" s="2"/>
      <c r="AH28" s="2"/>
      <c r="AI28" s="2"/>
      <c r="AJ28" s="2"/>
      <c r="AK28" s="2"/>
      <c r="AL28" s="2"/>
      <c r="AM28" s="2"/>
    </row>
    <row r="29" spans="1:40" ht="15.75" x14ac:dyDescent="0.25">
      <c r="A29" s="85"/>
      <c r="B29" s="85"/>
      <c r="C29" s="51" t="s">
        <v>199</v>
      </c>
      <c r="D29" s="51" t="s">
        <v>27</v>
      </c>
      <c r="E29" s="52">
        <v>2024</v>
      </c>
      <c r="F29" s="52">
        <v>2023</v>
      </c>
      <c r="G29" s="52">
        <v>2022</v>
      </c>
      <c r="H29" s="52">
        <v>2021</v>
      </c>
      <c r="I29" s="52">
        <v>2020</v>
      </c>
      <c r="K29" s="7"/>
      <c r="L29" s="7"/>
      <c r="M29" s="7"/>
      <c r="N29" s="7"/>
      <c r="O29" s="7"/>
      <c r="P29" s="20"/>
      <c r="Q29" s="6"/>
      <c r="R29" s="6"/>
      <c r="S29" s="6"/>
      <c r="T29" s="2"/>
      <c r="U29" s="2"/>
      <c r="V29" s="2"/>
      <c r="W29" s="2"/>
      <c r="X29" s="2"/>
      <c r="Y29" s="2"/>
      <c r="Z29" s="2"/>
      <c r="AA29" s="2"/>
      <c r="AB29" s="2"/>
      <c r="AC29" s="2"/>
      <c r="AD29" s="2"/>
      <c r="AE29" s="2"/>
      <c r="AF29" s="2"/>
      <c r="AG29" s="2"/>
      <c r="AH29" s="2"/>
      <c r="AI29" s="2"/>
      <c r="AJ29" s="2"/>
      <c r="AK29" s="2"/>
      <c r="AL29" s="2"/>
      <c r="AM29" s="2"/>
      <c r="AN29" s="2"/>
    </row>
    <row r="30" spans="1:40" s="308" customFormat="1" ht="21" customHeight="1" x14ac:dyDescent="0.25">
      <c r="A30" s="348"/>
      <c r="B30" s="348"/>
      <c r="C30" s="58" t="s">
        <v>200</v>
      </c>
      <c r="D30" s="388" t="s">
        <v>37</v>
      </c>
      <c r="E30" s="381">
        <v>0.64238107684265555</v>
      </c>
      <c r="F30" s="95">
        <v>0.66503162116304182</v>
      </c>
      <c r="G30" s="95">
        <v>0.6350369329226353</v>
      </c>
      <c r="H30" s="95">
        <v>0.37185599210915665</v>
      </c>
      <c r="I30" s="95">
        <v>0.54100722188076211</v>
      </c>
      <c r="K30" s="56"/>
      <c r="L30" s="56"/>
      <c r="M30" s="56"/>
      <c r="N30" s="56"/>
      <c r="O30" s="56"/>
      <c r="P30" s="349"/>
      <c r="Q30" s="186"/>
      <c r="R30" s="186"/>
      <c r="S30" s="186"/>
      <c r="T30" s="347"/>
      <c r="U30" s="347"/>
      <c r="V30" s="347"/>
      <c r="W30" s="347"/>
      <c r="X30" s="347"/>
      <c r="Y30" s="347"/>
      <c r="Z30" s="347"/>
      <c r="AA30" s="347"/>
      <c r="AB30" s="347"/>
      <c r="AC30" s="347"/>
      <c r="AD30" s="347"/>
      <c r="AE30" s="347"/>
      <c r="AF30" s="347"/>
      <c r="AG30" s="347"/>
      <c r="AH30" s="347"/>
      <c r="AI30" s="347"/>
      <c r="AJ30" s="347"/>
      <c r="AK30" s="347"/>
      <c r="AL30" s="347"/>
      <c r="AM30" s="347"/>
      <c r="AN30" s="347"/>
    </row>
    <row r="31" spans="1:40" s="308" customFormat="1" ht="21" customHeight="1" x14ac:dyDescent="0.25">
      <c r="A31" s="348"/>
      <c r="B31" s="348"/>
      <c r="C31" s="58" t="s">
        <v>201</v>
      </c>
      <c r="D31" s="388" t="s">
        <v>37</v>
      </c>
      <c r="E31" s="381">
        <v>0.10206481965499216</v>
      </c>
      <c r="F31" s="95">
        <v>0.10479716180780503</v>
      </c>
      <c r="G31" s="95">
        <v>0.10018242172313765</v>
      </c>
      <c r="H31" s="95">
        <v>0.15606334593676366</v>
      </c>
      <c r="I31" s="95">
        <v>8.214889366933005E-2</v>
      </c>
      <c r="K31" s="56"/>
      <c r="L31" s="56"/>
      <c r="M31" s="56"/>
      <c r="N31" s="56"/>
      <c r="O31" s="56"/>
      <c r="P31" s="349"/>
      <c r="Q31" s="186"/>
      <c r="R31" s="186"/>
      <c r="S31" s="186"/>
      <c r="T31" s="347"/>
      <c r="U31" s="347"/>
      <c r="V31" s="347"/>
      <c r="W31" s="347"/>
      <c r="X31" s="347"/>
      <c r="Y31" s="347"/>
      <c r="Z31" s="347"/>
      <c r="AA31" s="347"/>
      <c r="AB31" s="347"/>
      <c r="AC31" s="347"/>
      <c r="AD31" s="347"/>
      <c r="AE31" s="347"/>
      <c r="AF31" s="347"/>
      <c r="AG31" s="347"/>
      <c r="AH31" s="347"/>
      <c r="AI31" s="347"/>
      <c r="AJ31" s="347"/>
      <c r="AK31" s="347"/>
      <c r="AL31" s="347"/>
      <c r="AM31" s="347"/>
      <c r="AN31" s="347"/>
    </row>
    <row r="32" spans="1:40" s="308" customFormat="1" ht="21" customHeight="1" x14ac:dyDescent="0.25">
      <c r="A32" s="348"/>
      <c r="B32" s="348"/>
      <c r="C32" s="58" t="s">
        <v>202</v>
      </c>
      <c r="D32" s="388" t="s">
        <v>37</v>
      </c>
      <c r="E32" s="381">
        <v>0.2555541035023523</v>
      </c>
      <c r="F32" s="95">
        <v>0.23017121702915316</v>
      </c>
      <c r="G32" s="95">
        <v>0.26478064535422707</v>
      </c>
      <c r="H32" s="95">
        <v>0.47208066195407966</v>
      </c>
      <c r="I32" s="95">
        <v>0.3768438844499078</v>
      </c>
      <c r="K32" s="56"/>
      <c r="L32" s="56"/>
      <c r="M32" s="56"/>
      <c r="N32" s="56"/>
      <c r="O32" s="56"/>
      <c r="P32" s="349"/>
      <c r="Q32" s="186"/>
      <c r="R32" s="186"/>
      <c r="S32" s="186"/>
      <c r="T32" s="347"/>
      <c r="U32" s="347"/>
      <c r="V32" s="347"/>
      <c r="W32" s="347"/>
      <c r="X32" s="347"/>
      <c r="Y32" s="347"/>
      <c r="Z32" s="347"/>
      <c r="AA32" s="347"/>
      <c r="AB32" s="347"/>
      <c r="AC32" s="347"/>
      <c r="AD32" s="347"/>
      <c r="AE32" s="347"/>
      <c r="AF32" s="347"/>
      <c r="AG32" s="347"/>
      <c r="AH32" s="347"/>
      <c r="AI32" s="347"/>
      <c r="AJ32" s="347"/>
      <c r="AK32" s="347"/>
      <c r="AL32" s="347"/>
      <c r="AM32" s="347"/>
      <c r="AN32" s="347"/>
    </row>
    <row r="33" spans="1:44" s="308" customFormat="1" ht="15" customHeight="1" x14ac:dyDescent="0.25">
      <c r="A33" s="348"/>
      <c r="B33" s="348"/>
      <c r="C33" s="198"/>
      <c r="D33" s="390"/>
      <c r="E33" s="382"/>
      <c r="F33" s="188"/>
      <c r="G33" s="188"/>
      <c r="H33" s="188"/>
      <c r="I33" s="188"/>
      <c r="K33" s="56"/>
      <c r="L33" s="56"/>
      <c r="M33" s="56"/>
      <c r="N33" s="56"/>
      <c r="O33" s="56"/>
      <c r="P33" s="349"/>
      <c r="Q33" s="186"/>
      <c r="R33" s="186"/>
      <c r="S33" s="186"/>
      <c r="T33" s="347"/>
      <c r="U33" s="347"/>
      <c r="V33" s="347"/>
      <c r="W33" s="347"/>
      <c r="X33" s="347"/>
      <c r="Y33" s="347"/>
      <c r="Z33" s="347"/>
      <c r="AA33" s="347"/>
      <c r="AB33" s="347"/>
      <c r="AC33" s="347"/>
      <c r="AD33" s="347"/>
      <c r="AE33" s="347"/>
      <c r="AF33" s="347"/>
      <c r="AG33" s="347"/>
      <c r="AH33" s="347"/>
      <c r="AI33" s="347"/>
      <c r="AJ33" s="347"/>
      <c r="AK33" s="347"/>
      <c r="AL33" s="347"/>
      <c r="AM33" s="347"/>
      <c r="AN33" s="347"/>
    </row>
    <row r="34" spans="1:44" ht="15" customHeight="1" x14ac:dyDescent="0.25">
      <c r="A34" s="85"/>
      <c r="B34" s="85"/>
      <c r="C34" s="29"/>
      <c r="D34" s="390"/>
      <c r="E34" s="187"/>
      <c r="F34" s="187"/>
      <c r="G34" s="187"/>
      <c r="H34" s="188"/>
      <c r="J34" s="7"/>
      <c r="K34" s="7"/>
      <c r="L34" s="7"/>
      <c r="M34" s="7"/>
      <c r="N34" s="7"/>
      <c r="O34" s="20"/>
      <c r="P34" s="6"/>
      <c r="Q34" s="6"/>
      <c r="R34" s="6"/>
      <c r="S34" s="2"/>
      <c r="T34" s="2"/>
      <c r="U34" s="2"/>
      <c r="V34" s="2"/>
      <c r="W34" s="2"/>
      <c r="X34" s="2"/>
      <c r="Y34" s="2"/>
      <c r="Z34" s="2"/>
      <c r="AA34" s="2"/>
      <c r="AB34" s="2"/>
      <c r="AC34" s="2"/>
      <c r="AD34" s="2"/>
      <c r="AE34" s="2"/>
      <c r="AF34" s="2"/>
      <c r="AG34" s="2"/>
      <c r="AH34" s="2"/>
      <c r="AI34" s="2"/>
      <c r="AJ34" s="2"/>
      <c r="AK34" s="2"/>
      <c r="AL34" s="2"/>
      <c r="AM34" s="2"/>
    </row>
    <row r="35" spans="1:44" ht="15" customHeight="1" x14ac:dyDescent="0.25">
      <c r="C35" s="51" t="s">
        <v>203</v>
      </c>
      <c r="D35" s="16"/>
      <c r="E35" s="55">
        <v>2024</v>
      </c>
      <c r="F35" s="16"/>
      <c r="G35" s="16"/>
      <c r="H35" s="16"/>
      <c r="I35" s="55">
        <v>2023</v>
      </c>
      <c r="J35" s="55"/>
      <c r="K35" s="55"/>
      <c r="L35" s="55"/>
      <c r="M35" s="55">
        <v>2022</v>
      </c>
      <c r="N35" s="55"/>
      <c r="O35" s="55"/>
      <c r="P35" s="55">
        <v>2021</v>
      </c>
      <c r="Q35" s="55"/>
      <c r="R35" s="55"/>
      <c r="S35" s="55">
        <v>2020</v>
      </c>
      <c r="T35" s="55"/>
      <c r="U35" s="55"/>
      <c r="V35" s="67"/>
      <c r="W35" s="67"/>
      <c r="X35" s="67"/>
      <c r="AC35" s="2"/>
      <c r="AD35" s="2"/>
      <c r="AE35" s="2"/>
      <c r="AF35" s="2"/>
      <c r="AG35" s="2"/>
      <c r="AH35" s="2"/>
      <c r="AI35" s="2"/>
      <c r="AJ35" s="2"/>
      <c r="AK35" s="2"/>
      <c r="AL35" s="2"/>
      <c r="AM35" s="2"/>
      <c r="AN35" s="2"/>
      <c r="AO35" s="2"/>
      <c r="AP35" s="2"/>
      <c r="AQ35" s="2"/>
      <c r="AR35" s="2"/>
    </row>
    <row r="36" spans="1:44" ht="30.75" customHeight="1" x14ac:dyDescent="0.25">
      <c r="A36" s="85"/>
      <c r="B36" s="85"/>
      <c r="C36" s="7"/>
      <c r="D36" s="90" t="s">
        <v>27</v>
      </c>
      <c r="E36" s="57" t="s">
        <v>36</v>
      </c>
      <c r="F36" s="57" t="s">
        <v>204</v>
      </c>
      <c r="G36" s="57" t="s">
        <v>38</v>
      </c>
      <c r="H36" s="57" t="s">
        <v>39</v>
      </c>
      <c r="I36" s="57" t="s">
        <v>36</v>
      </c>
      <c r="J36" s="57" t="s">
        <v>204</v>
      </c>
      <c r="K36" s="57" t="s">
        <v>38</v>
      </c>
      <c r="L36" s="57" t="s">
        <v>39</v>
      </c>
      <c r="M36" s="57" t="s">
        <v>36</v>
      </c>
      <c r="N36" s="57" t="s">
        <v>38</v>
      </c>
      <c r="O36" s="57" t="s">
        <v>39</v>
      </c>
      <c r="P36" s="57" t="s">
        <v>36</v>
      </c>
      <c r="Q36" s="57" t="s">
        <v>38</v>
      </c>
      <c r="R36" s="57" t="s">
        <v>39</v>
      </c>
      <c r="S36" s="57" t="s">
        <v>36</v>
      </c>
      <c r="T36" s="57" t="s">
        <v>38</v>
      </c>
      <c r="U36" s="57" t="s">
        <v>39</v>
      </c>
      <c r="Z36" s="2"/>
      <c r="AA36" s="2"/>
      <c r="AB36" s="2"/>
      <c r="AC36" s="2"/>
      <c r="AD36" s="2"/>
      <c r="AE36" s="2"/>
      <c r="AF36" s="2"/>
      <c r="AG36" s="2"/>
      <c r="AH36" s="2"/>
      <c r="AI36" s="2"/>
      <c r="AJ36" s="2"/>
      <c r="AK36" s="2"/>
      <c r="AL36" s="2"/>
      <c r="AM36" s="2"/>
      <c r="AN36" s="2"/>
      <c r="AO36" s="2"/>
      <c r="AP36" s="2"/>
    </row>
    <row r="37" spans="1:44" ht="21" customHeight="1" x14ac:dyDescent="0.25">
      <c r="A37" s="85"/>
      <c r="B37" s="85"/>
      <c r="C37" s="211" t="s">
        <v>205</v>
      </c>
      <c r="E37" s="54">
        <f>E38+E39</f>
        <v>4927</v>
      </c>
      <c r="F37" s="54">
        <f t="shared" ref="F37:H37" si="0">F38+F39</f>
        <v>4</v>
      </c>
      <c r="G37" s="54">
        <f t="shared" si="0"/>
        <v>13744</v>
      </c>
      <c r="H37" s="54">
        <f t="shared" si="0"/>
        <v>18675</v>
      </c>
      <c r="I37" s="54">
        <v>5062</v>
      </c>
      <c r="J37" s="54">
        <v>0</v>
      </c>
      <c r="K37" s="54">
        <v>14489</v>
      </c>
      <c r="L37" s="54">
        <v>19551</v>
      </c>
      <c r="M37" s="54">
        <v>5112</v>
      </c>
      <c r="N37" s="54">
        <v>14553</v>
      </c>
      <c r="O37" s="54">
        <v>19665</v>
      </c>
      <c r="P37" s="54">
        <v>5531</v>
      </c>
      <c r="Q37" s="54">
        <v>16866</v>
      </c>
      <c r="R37" s="54">
        <v>22397</v>
      </c>
      <c r="S37" s="54">
        <v>7587</v>
      </c>
      <c r="T37" s="54">
        <v>20017</v>
      </c>
      <c r="U37" s="54">
        <v>27604</v>
      </c>
      <c r="V37" s="84"/>
      <c r="Z37" s="2"/>
      <c r="AA37" s="72"/>
      <c r="AB37" s="2"/>
      <c r="AC37" s="2"/>
      <c r="AD37" s="2"/>
      <c r="AE37" s="2"/>
      <c r="AF37" s="2"/>
      <c r="AG37" s="2"/>
      <c r="AH37" s="2"/>
      <c r="AI37" s="2"/>
      <c r="AJ37" s="2"/>
      <c r="AK37" s="2"/>
      <c r="AL37" s="2"/>
      <c r="AM37" s="2"/>
      <c r="AN37" s="2"/>
      <c r="AO37" s="2"/>
      <c r="AP37" s="2"/>
    </row>
    <row r="38" spans="1:44" s="308" customFormat="1" ht="21" customHeight="1" x14ac:dyDescent="0.25">
      <c r="A38" s="348"/>
      <c r="B38" s="348"/>
      <c r="C38" s="58" t="s">
        <v>200</v>
      </c>
      <c r="D38" s="388" t="s">
        <v>40</v>
      </c>
      <c r="E38" s="60">
        <v>3727</v>
      </c>
      <c r="F38" s="60">
        <v>1</v>
      </c>
      <c r="G38" s="60">
        <v>13087</v>
      </c>
      <c r="H38" s="60">
        <f>E38+F38+G38</f>
        <v>16815</v>
      </c>
      <c r="I38" s="60">
        <v>3826</v>
      </c>
      <c r="J38" s="60">
        <v>0</v>
      </c>
      <c r="K38" s="60">
        <v>13904</v>
      </c>
      <c r="L38" s="60">
        <v>17730</v>
      </c>
      <c r="M38" s="60">
        <v>3787</v>
      </c>
      <c r="N38" s="60">
        <v>13984</v>
      </c>
      <c r="O38" s="60">
        <v>17771</v>
      </c>
      <c r="P38" s="60">
        <v>3969</v>
      </c>
      <c r="Q38" s="60">
        <v>16214</v>
      </c>
      <c r="R38" s="60">
        <v>20183</v>
      </c>
      <c r="S38" s="60">
        <v>5577</v>
      </c>
      <c r="T38" s="60">
        <v>19197</v>
      </c>
      <c r="U38" s="60">
        <v>24774</v>
      </c>
      <c r="V38" s="307"/>
      <c r="Z38" s="347"/>
      <c r="AA38" s="309"/>
      <c r="AB38" s="347"/>
      <c r="AC38" s="347"/>
      <c r="AD38" s="347"/>
      <c r="AE38" s="347"/>
      <c r="AF38" s="347"/>
      <c r="AG38" s="347"/>
      <c r="AH38" s="347"/>
      <c r="AI38" s="347"/>
      <c r="AJ38" s="347"/>
      <c r="AK38" s="347"/>
      <c r="AL38" s="347"/>
      <c r="AM38" s="347"/>
      <c r="AN38" s="347"/>
      <c r="AO38" s="347"/>
      <c r="AP38" s="347"/>
    </row>
    <row r="39" spans="1:44" s="308" customFormat="1" ht="21" customHeight="1" x14ac:dyDescent="0.25">
      <c r="A39" s="348"/>
      <c r="B39" s="348"/>
      <c r="C39" s="58" t="s">
        <v>201</v>
      </c>
      <c r="D39" s="388" t="s">
        <v>40</v>
      </c>
      <c r="E39" s="60">
        <v>1200</v>
      </c>
      <c r="F39" s="60">
        <v>3</v>
      </c>
      <c r="G39" s="60">
        <v>657</v>
      </c>
      <c r="H39" s="60">
        <f t="shared" ref="H39:H43" si="1">E39+F39+G39</f>
        <v>1860</v>
      </c>
      <c r="I39" s="60">
        <v>1236</v>
      </c>
      <c r="J39" s="60">
        <v>0</v>
      </c>
      <c r="K39" s="60">
        <v>585</v>
      </c>
      <c r="L39" s="60">
        <v>1821</v>
      </c>
      <c r="M39" s="60">
        <v>1325</v>
      </c>
      <c r="N39" s="60">
        <v>569</v>
      </c>
      <c r="O39" s="60">
        <v>1894</v>
      </c>
      <c r="P39" s="60">
        <v>1562</v>
      </c>
      <c r="Q39" s="60">
        <v>652</v>
      </c>
      <c r="R39" s="60">
        <v>2214</v>
      </c>
      <c r="S39" s="60">
        <v>2010</v>
      </c>
      <c r="T39" s="60">
        <v>820</v>
      </c>
      <c r="U39" s="60">
        <v>2830</v>
      </c>
      <c r="V39" s="307"/>
      <c r="Z39" s="347"/>
      <c r="AA39" s="309"/>
      <c r="AB39" s="347"/>
      <c r="AC39" s="347"/>
      <c r="AD39" s="347"/>
      <c r="AE39" s="347"/>
      <c r="AF39" s="347"/>
      <c r="AG39" s="347"/>
      <c r="AH39" s="347"/>
      <c r="AI39" s="347"/>
      <c r="AJ39" s="347"/>
      <c r="AK39" s="347"/>
      <c r="AL39" s="347"/>
      <c r="AM39" s="347"/>
      <c r="AN39" s="347"/>
      <c r="AO39" s="347"/>
      <c r="AP39" s="347"/>
    </row>
    <row r="40" spans="1:44" s="308" customFormat="1" ht="21" customHeight="1" x14ac:dyDescent="0.25">
      <c r="A40" s="348"/>
      <c r="B40" s="348"/>
      <c r="C40" s="211" t="s">
        <v>206</v>
      </c>
      <c r="D40" s="388"/>
      <c r="E40" s="54">
        <f>E41+E42+E43</f>
        <v>4350</v>
      </c>
      <c r="F40" s="54">
        <f t="shared" ref="F40:H40" si="2">F41+F42+F43</f>
        <v>3</v>
      </c>
      <c r="G40" s="54">
        <f t="shared" si="2"/>
        <v>7580</v>
      </c>
      <c r="H40" s="54">
        <f t="shared" si="2"/>
        <v>11933</v>
      </c>
      <c r="I40" s="54">
        <v>4656</v>
      </c>
      <c r="J40" s="54">
        <v>4</v>
      </c>
      <c r="K40" s="54">
        <v>8204</v>
      </c>
      <c r="L40" s="54">
        <v>12864</v>
      </c>
      <c r="M40" s="54">
        <v>5352</v>
      </c>
      <c r="N40" s="54">
        <v>8422</v>
      </c>
      <c r="O40" s="54">
        <v>13774</v>
      </c>
      <c r="P40" s="54">
        <v>9359</v>
      </c>
      <c r="Q40" s="54">
        <v>12605</v>
      </c>
      <c r="R40" s="54">
        <v>21964</v>
      </c>
      <c r="S40" s="54">
        <v>10662</v>
      </c>
      <c r="T40" s="54">
        <v>13798</v>
      </c>
      <c r="U40" s="54">
        <v>24460</v>
      </c>
      <c r="V40" s="307"/>
      <c r="Z40" s="347"/>
      <c r="AA40" s="309"/>
      <c r="AB40" s="347"/>
      <c r="AC40" s="347"/>
      <c r="AD40" s="347"/>
      <c r="AE40" s="347"/>
      <c r="AF40" s="347"/>
      <c r="AG40" s="347"/>
      <c r="AH40" s="347"/>
      <c r="AI40" s="347"/>
      <c r="AJ40" s="347"/>
      <c r="AK40" s="347"/>
      <c r="AL40" s="347"/>
      <c r="AM40" s="347"/>
      <c r="AN40" s="347"/>
      <c r="AO40" s="347"/>
      <c r="AP40" s="347"/>
    </row>
    <row r="41" spans="1:44" s="308" customFormat="1" ht="21" customHeight="1" x14ac:dyDescent="0.25">
      <c r="A41" s="348"/>
      <c r="B41" s="348"/>
      <c r="C41" s="58" t="s">
        <v>200</v>
      </c>
      <c r="D41" s="388" t="s">
        <v>40</v>
      </c>
      <c r="E41" s="60">
        <v>921</v>
      </c>
      <c r="F41" s="60">
        <v>0</v>
      </c>
      <c r="G41" s="60">
        <v>1926</v>
      </c>
      <c r="H41" s="60">
        <f t="shared" si="1"/>
        <v>2847</v>
      </c>
      <c r="I41" s="60">
        <v>1202</v>
      </c>
      <c r="J41" s="60">
        <v>0</v>
      </c>
      <c r="K41" s="60">
        <v>2625</v>
      </c>
      <c r="L41" s="60">
        <v>3827</v>
      </c>
      <c r="M41" s="60">
        <v>1163</v>
      </c>
      <c r="N41" s="60">
        <v>2301</v>
      </c>
      <c r="O41" s="60">
        <v>3464</v>
      </c>
      <c r="P41" s="60">
        <v>1201</v>
      </c>
      <c r="Q41" s="60">
        <v>2185</v>
      </c>
      <c r="R41" s="60">
        <v>3386</v>
      </c>
      <c r="S41" s="60">
        <v>1209</v>
      </c>
      <c r="T41" s="60">
        <v>2184</v>
      </c>
      <c r="U41" s="60">
        <v>3393</v>
      </c>
      <c r="V41" s="307"/>
      <c r="Z41" s="347"/>
      <c r="AA41" s="309"/>
      <c r="AB41" s="347"/>
      <c r="AC41" s="347"/>
      <c r="AD41" s="347"/>
      <c r="AE41" s="347"/>
      <c r="AF41" s="347"/>
      <c r="AG41" s="347"/>
      <c r="AH41" s="347"/>
      <c r="AI41" s="347"/>
      <c r="AJ41" s="347"/>
      <c r="AK41" s="347"/>
      <c r="AL41" s="347"/>
      <c r="AM41" s="347"/>
      <c r="AN41" s="347"/>
      <c r="AO41" s="347"/>
      <c r="AP41" s="347"/>
    </row>
    <row r="42" spans="1:44" s="308" customFormat="1" ht="21" customHeight="1" x14ac:dyDescent="0.25">
      <c r="A42" s="348"/>
      <c r="B42" s="348"/>
      <c r="C42" s="58" t="s">
        <v>201</v>
      </c>
      <c r="D42" s="388" t="s">
        <v>40</v>
      </c>
      <c r="E42" s="60">
        <v>707</v>
      </c>
      <c r="F42" s="60">
        <v>0</v>
      </c>
      <c r="G42" s="60">
        <v>557</v>
      </c>
      <c r="H42" s="60">
        <f t="shared" si="1"/>
        <v>1264</v>
      </c>
      <c r="I42" s="60">
        <v>880</v>
      </c>
      <c r="J42" s="60">
        <v>1</v>
      </c>
      <c r="K42" s="60">
        <v>695</v>
      </c>
      <c r="L42" s="60">
        <v>1576</v>
      </c>
      <c r="M42" s="60">
        <v>841</v>
      </c>
      <c r="N42" s="60">
        <v>615</v>
      </c>
      <c r="O42" s="60">
        <v>1456</v>
      </c>
      <c r="P42" s="60">
        <v>876</v>
      </c>
      <c r="Q42" s="60">
        <v>609</v>
      </c>
      <c r="R42" s="60">
        <v>1485</v>
      </c>
      <c r="S42" s="60">
        <v>838</v>
      </c>
      <c r="T42" s="60">
        <v>609</v>
      </c>
      <c r="U42" s="60">
        <v>1447</v>
      </c>
      <c r="V42" s="307"/>
      <c r="Z42" s="347"/>
      <c r="AA42" s="309"/>
      <c r="AB42" s="347"/>
      <c r="AC42" s="347"/>
      <c r="AD42" s="347"/>
      <c r="AE42" s="347"/>
      <c r="AF42" s="347"/>
      <c r="AG42" s="347"/>
      <c r="AH42" s="347"/>
      <c r="AI42" s="347"/>
      <c r="AJ42" s="347"/>
      <c r="AK42" s="347"/>
      <c r="AL42" s="347"/>
      <c r="AM42" s="347"/>
      <c r="AN42" s="347"/>
      <c r="AO42" s="347"/>
      <c r="AP42" s="347"/>
    </row>
    <row r="43" spans="1:44" s="308" customFormat="1" ht="21" customHeight="1" x14ac:dyDescent="0.25">
      <c r="A43" s="348"/>
      <c r="B43" s="348"/>
      <c r="C43" s="58" t="s">
        <v>202</v>
      </c>
      <c r="D43" s="388" t="s">
        <v>40</v>
      </c>
      <c r="E43" s="60">
        <v>2722</v>
      </c>
      <c r="F43" s="60">
        <v>3</v>
      </c>
      <c r="G43" s="60">
        <v>5097</v>
      </c>
      <c r="H43" s="60">
        <f t="shared" si="1"/>
        <v>7822</v>
      </c>
      <c r="I43" s="60">
        <v>2574</v>
      </c>
      <c r="J43" s="60">
        <v>3</v>
      </c>
      <c r="K43" s="60">
        <v>4884</v>
      </c>
      <c r="L43" s="60">
        <v>7461</v>
      </c>
      <c r="M43" s="60">
        <v>3348</v>
      </c>
      <c r="N43" s="60">
        <v>5506</v>
      </c>
      <c r="O43" s="60">
        <v>8854</v>
      </c>
      <c r="P43" s="60">
        <v>7282</v>
      </c>
      <c r="Q43" s="60">
        <v>9811</v>
      </c>
      <c r="R43" s="60">
        <v>17093</v>
      </c>
      <c r="S43" s="60">
        <v>8615</v>
      </c>
      <c r="T43" s="60">
        <v>11005</v>
      </c>
      <c r="U43" s="60">
        <v>19620</v>
      </c>
      <c r="V43" s="307"/>
      <c r="Z43" s="347"/>
      <c r="AA43" s="309"/>
      <c r="AB43" s="347"/>
      <c r="AC43" s="347"/>
      <c r="AD43" s="347"/>
      <c r="AE43" s="347"/>
      <c r="AF43" s="347"/>
      <c r="AG43" s="347"/>
      <c r="AH43" s="347"/>
      <c r="AI43" s="347"/>
      <c r="AJ43" s="347"/>
      <c r="AK43" s="347"/>
      <c r="AL43" s="347"/>
      <c r="AM43" s="347"/>
      <c r="AN43" s="347"/>
      <c r="AO43" s="347"/>
      <c r="AP43" s="347"/>
    </row>
    <row r="44" spans="1:44" s="308" customFormat="1" ht="21" customHeight="1" x14ac:dyDescent="0.25">
      <c r="A44" s="348"/>
      <c r="B44" s="348"/>
      <c r="C44" s="351" t="s">
        <v>39</v>
      </c>
      <c r="D44" s="388" t="s">
        <v>40</v>
      </c>
      <c r="E44" s="54">
        <f>E37+E40</f>
        <v>9277</v>
      </c>
      <c r="F44" s="54">
        <f t="shared" ref="F44:H44" si="3">F37+F40</f>
        <v>7</v>
      </c>
      <c r="G44" s="54">
        <f t="shared" si="3"/>
        <v>21324</v>
      </c>
      <c r="H44" s="54">
        <f t="shared" si="3"/>
        <v>30608</v>
      </c>
      <c r="I44" s="54">
        <v>9718</v>
      </c>
      <c r="J44" s="54">
        <v>4</v>
      </c>
      <c r="K44" s="54">
        <v>22693</v>
      </c>
      <c r="L44" s="54">
        <v>32415</v>
      </c>
      <c r="M44" s="54">
        <v>10464</v>
      </c>
      <c r="N44" s="54">
        <v>22975</v>
      </c>
      <c r="O44" s="54">
        <v>33439</v>
      </c>
      <c r="P44" s="54">
        <v>14890</v>
      </c>
      <c r="Q44" s="54">
        <v>29471</v>
      </c>
      <c r="R44" s="54">
        <v>44361</v>
      </c>
      <c r="S44" s="54">
        <v>18249</v>
      </c>
      <c r="T44" s="54">
        <v>33815</v>
      </c>
      <c r="U44" s="54">
        <v>52064</v>
      </c>
      <c r="V44" s="307"/>
      <c r="Z44" s="347"/>
      <c r="AA44" s="309"/>
      <c r="AB44" s="347"/>
      <c r="AC44" s="347"/>
      <c r="AD44" s="347"/>
      <c r="AE44" s="347"/>
      <c r="AF44" s="347"/>
      <c r="AG44" s="347"/>
      <c r="AH44" s="347"/>
      <c r="AI44" s="347"/>
      <c r="AJ44" s="347"/>
      <c r="AK44" s="347"/>
      <c r="AL44" s="347"/>
      <c r="AM44" s="347"/>
      <c r="AN44" s="347"/>
      <c r="AO44" s="347"/>
    </row>
    <row r="45" spans="1:44" x14ac:dyDescent="0.25">
      <c r="A45" s="85"/>
      <c r="B45" s="85"/>
      <c r="C45" s="103" t="s">
        <v>198</v>
      </c>
      <c r="D45" s="391"/>
      <c r="E45" s="178"/>
      <c r="F45" s="91"/>
      <c r="G45" s="91"/>
      <c r="H45" s="91"/>
      <c r="I45" s="91"/>
      <c r="J45" s="91"/>
      <c r="K45" s="91"/>
      <c r="L45" s="91"/>
      <c r="M45" s="91"/>
      <c r="N45" s="91"/>
      <c r="O45" s="92"/>
      <c r="P45" s="92"/>
      <c r="Q45" s="6"/>
      <c r="R45" s="6"/>
      <c r="S45" s="2"/>
      <c r="T45" s="2"/>
      <c r="Y45" s="2"/>
      <c r="Z45" s="2"/>
      <c r="AA45" s="2"/>
      <c r="AB45" s="2"/>
      <c r="AC45" s="2"/>
      <c r="AD45" s="2"/>
      <c r="AE45" s="2"/>
      <c r="AF45" s="2"/>
      <c r="AG45" s="2"/>
      <c r="AH45" s="2"/>
      <c r="AI45" s="2"/>
      <c r="AJ45" s="2"/>
      <c r="AK45" s="2"/>
      <c r="AL45" s="2"/>
      <c r="AM45" s="2"/>
    </row>
    <row r="46" spans="1:44" ht="15" customHeight="1" x14ac:dyDescent="0.25">
      <c r="A46" s="85"/>
      <c r="B46" s="85"/>
      <c r="C46" s="103"/>
      <c r="D46" s="392"/>
      <c r="E46" s="129"/>
      <c r="F46" s="91"/>
      <c r="G46" s="91"/>
      <c r="H46" s="91"/>
      <c r="I46" s="91"/>
      <c r="J46" s="91"/>
      <c r="K46" s="91"/>
      <c r="L46" s="91"/>
      <c r="M46" s="91"/>
      <c r="N46" s="91"/>
      <c r="O46" s="92"/>
      <c r="P46" s="92"/>
      <c r="Q46" s="6"/>
      <c r="R46" s="6"/>
      <c r="S46" s="2"/>
      <c r="T46" s="2"/>
      <c r="Y46" s="2"/>
      <c r="Z46" s="2"/>
      <c r="AA46" s="2"/>
      <c r="AB46" s="2"/>
      <c r="AC46" s="2"/>
      <c r="AD46" s="2"/>
      <c r="AE46" s="2"/>
      <c r="AF46" s="2"/>
      <c r="AG46" s="2"/>
      <c r="AH46" s="2"/>
      <c r="AI46" s="2"/>
      <c r="AJ46" s="2"/>
      <c r="AK46" s="2"/>
      <c r="AL46" s="2"/>
      <c r="AM46" s="2"/>
    </row>
    <row r="47" spans="1:44" ht="15" customHeight="1" x14ac:dyDescent="0.25">
      <c r="A47" s="85"/>
      <c r="B47" s="85"/>
      <c r="C47" s="17"/>
      <c r="D47" s="393"/>
      <c r="E47" s="7"/>
      <c r="F47" s="7"/>
      <c r="G47" s="7"/>
      <c r="H47" s="7"/>
      <c r="I47" s="7"/>
      <c r="J47" s="7"/>
      <c r="K47" s="7"/>
      <c r="L47" s="7"/>
      <c r="M47" s="7"/>
      <c r="N47" s="7"/>
      <c r="O47" s="7"/>
      <c r="P47" s="6"/>
      <c r="Q47" s="6"/>
      <c r="R47" s="6"/>
      <c r="S47" s="2"/>
      <c r="T47" s="2"/>
      <c r="Y47" s="2"/>
      <c r="Z47" s="2"/>
      <c r="AA47" s="2"/>
      <c r="AB47" s="2"/>
      <c r="AC47" s="2"/>
      <c r="AD47" s="2"/>
      <c r="AE47" s="2"/>
      <c r="AF47" s="2"/>
      <c r="AG47" s="2"/>
      <c r="AH47" s="2"/>
      <c r="AI47" s="2"/>
      <c r="AJ47" s="2"/>
      <c r="AK47" s="2"/>
      <c r="AL47" s="2"/>
      <c r="AM47" s="2"/>
    </row>
    <row r="48" spans="1:44" ht="30" x14ac:dyDescent="0.25">
      <c r="A48" s="85"/>
      <c r="B48" s="85"/>
      <c r="C48" s="51" t="s">
        <v>208</v>
      </c>
      <c r="D48" s="51"/>
      <c r="E48" s="67">
        <v>2024</v>
      </c>
      <c r="F48" s="60"/>
      <c r="G48" s="67">
        <v>2023</v>
      </c>
      <c r="H48" s="60"/>
      <c r="I48" s="67">
        <v>2022</v>
      </c>
      <c r="J48" s="67"/>
      <c r="K48" s="67">
        <v>2021</v>
      </c>
      <c r="L48" s="60"/>
      <c r="M48" s="67">
        <v>2020</v>
      </c>
      <c r="N48" s="60"/>
      <c r="O48" s="7"/>
      <c r="P48" s="7"/>
      <c r="Q48" s="7"/>
      <c r="R48" s="6"/>
      <c r="S48" s="6"/>
      <c r="T48" s="6"/>
      <c r="U48" s="2"/>
      <c r="V48" s="2"/>
      <c r="AA48" s="2"/>
      <c r="AB48" s="2"/>
      <c r="AC48" s="2"/>
      <c r="AD48" s="2"/>
      <c r="AE48" s="2"/>
      <c r="AF48" s="2"/>
      <c r="AG48" s="2"/>
      <c r="AH48" s="2"/>
      <c r="AI48" s="2"/>
      <c r="AJ48" s="2"/>
      <c r="AK48" s="2"/>
      <c r="AL48" s="2"/>
      <c r="AM48" s="2"/>
      <c r="AN48" s="2"/>
      <c r="AO48" s="2"/>
    </row>
    <row r="49" spans="1:42" ht="15.75" x14ac:dyDescent="0.25">
      <c r="A49" s="85"/>
      <c r="B49" s="85"/>
      <c r="C49" s="17"/>
      <c r="D49" s="394"/>
      <c r="E49" s="69" t="s">
        <v>40</v>
      </c>
      <c r="F49" s="68" t="s">
        <v>207</v>
      </c>
      <c r="G49" s="69" t="s">
        <v>40</v>
      </c>
      <c r="H49" s="68" t="s">
        <v>207</v>
      </c>
      <c r="I49" s="69" t="s">
        <v>40</v>
      </c>
      <c r="J49" s="69" t="s">
        <v>207</v>
      </c>
      <c r="K49" s="69" t="s">
        <v>40</v>
      </c>
      <c r="L49" s="68" t="s">
        <v>207</v>
      </c>
      <c r="M49" s="69" t="s">
        <v>40</v>
      </c>
      <c r="N49" s="68" t="s">
        <v>207</v>
      </c>
      <c r="O49" s="7"/>
      <c r="P49" s="7"/>
      <c r="Q49" s="7"/>
      <c r="R49" s="6"/>
      <c r="S49" s="6"/>
      <c r="T49" s="6"/>
      <c r="U49" s="2"/>
      <c r="V49" s="2"/>
      <c r="AA49" s="2"/>
      <c r="AB49" s="2"/>
      <c r="AC49" s="2"/>
      <c r="AD49" s="2"/>
      <c r="AE49" s="2"/>
      <c r="AF49" s="2"/>
      <c r="AG49" s="2"/>
      <c r="AH49" s="2"/>
      <c r="AI49" s="2"/>
      <c r="AJ49" s="2"/>
      <c r="AK49" s="2"/>
      <c r="AL49" s="2"/>
      <c r="AM49" s="2"/>
      <c r="AN49" s="2"/>
      <c r="AO49" s="2"/>
    </row>
    <row r="50" spans="1:42" ht="23.25" x14ac:dyDescent="0.25">
      <c r="D50" s="395"/>
      <c r="E50" s="167"/>
      <c r="F50" s="70" t="s">
        <v>209</v>
      </c>
      <c r="G50" s="167"/>
      <c r="H50" s="70" t="s">
        <v>209</v>
      </c>
      <c r="I50" s="167"/>
      <c r="J50" s="70" t="s">
        <v>209</v>
      </c>
      <c r="K50" s="167"/>
      <c r="L50" s="70" t="s">
        <v>209</v>
      </c>
      <c r="M50" s="167"/>
      <c r="N50" s="70" t="s">
        <v>209</v>
      </c>
      <c r="O50" s="7"/>
      <c r="P50" s="7"/>
      <c r="Q50" s="6" t="s">
        <v>103</v>
      </c>
      <c r="R50" s="6"/>
      <c r="S50" s="6"/>
      <c r="T50" s="2"/>
      <c r="U50" s="2"/>
      <c r="Z50" s="2"/>
      <c r="AA50" s="2"/>
      <c r="AB50" s="2"/>
      <c r="AC50" s="2"/>
      <c r="AD50" s="2"/>
      <c r="AE50" s="2"/>
      <c r="AF50" s="2"/>
      <c r="AG50" s="2"/>
      <c r="AH50" s="2"/>
      <c r="AI50" s="2"/>
      <c r="AJ50" s="2"/>
      <c r="AK50" s="2"/>
      <c r="AL50" s="2"/>
      <c r="AM50" s="2"/>
      <c r="AN50" s="2"/>
    </row>
    <row r="51" spans="1:42" s="308" customFormat="1" ht="21" customHeight="1" x14ac:dyDescent="0.25">
      <c r="A51" s="348"/>
      <c r="B51" s="348"/>
      <c r="C51" s="284" t="s">
        <v>156</v>
      </c>
      <c r="D51" s="21"/>
      <c r="E51" s="251">
        <v>4891</v>
      </c>
      <c r="F51" s="99">
        <f>E51/E13</f>
        <v>0.48087700324451871</v>
      </c>
      <c r="G51" s="60">
        <v>4459</v>
      </c>
      <c r="H51" s="95">
        <v>0.43892115365685597</v>
      </c>
      <c r="I51" s="22">
        <v>4057</v>
      </c>
      <c r="J51" s="95">
        <v>0.43265436706835875</v>
      </c>
      <c r="K51" s="22">
        <v>4171</v>
      </c>
      <c r="L51" s="95">
        <v>0.40756302521008403</v>
      </c>
      <c r="M51" s="22">
        <v>20463</v>
      </c>
      <c r="N51" s="22">
        <v>52</v>
      </c>
      <c r="O51" s="56"/>
      <c r="P51" s="56"/>
      <c r="Q51" s="186"/>
      <c r="R51" s="186"/>
      <c r="S51" s="186"/>
      <c r="T51" s="347"/>
      <c r="U51" s="347"/>
      <c r="Z51" s="347"/>
      <c r="AA51" s="347"/>
      <c r="AB51" s="347"/>
      <c r="AC51" s="347"/>
      <c r="AD51" s="347"/>
      <c r="AE51" s="347"/>
      <c r="AF51" s="347"/>
      <c r="AG51" s="347"/>
      <c r="AH51" s="347"/>
      <c r="AI51" s="347"/>
      <c r="AJ51" s="347"/>
      <c r="AK51" s="347"/>
      <c r="AL51" s="347"/>
      <c r="AM51" s="347"/>
      <c r="AN51" s="347"/>
    </row>
    <row r="52" spans="1:42" s="308" customFormat="1" ht="21" customHeight="1" x14ac:dyDescent="0.25">
      <c r="A52" s="348"/>
      <c r="B52" s="348"/>
      <c r="C52" s="284" t="s">
        <v>157</v>
      </c>
      <c r="D52" s="21"/>
      <c r="E52" s="251">
        <v>8343</v>
      </c>
      <c r="F52" s="99">
        <f>E52/E15</f>
        <v>0.40953269193010011</v>
      </c>
      <c r="G52" s="60">
        <v>10159</v>
      </c>
      <c r="H52" s="95">
        <v>0.46470884223045605</v>
      </c>
      <c r="I52" s="22">
        <v>12029</v>
      </c>
      <c r="J52" s="95">
        <v>0.50106219019452658</v>
      </c>
      <c r="K52" s="22">
        <v>18322</v>
      </c>
      <c r="L52" s="95">
        <v>0.54361500118680273</v>
      </c>
      <c r="M52" s="22">
        <v>7331</v>
      </c>
      <c r="N52" s="22">
        <v>62</v>
      </c>
      <c r="O52" s="56"/>
      <c r="P52" s="56"/>
      <c r="Q52" s="186"/>
      <c r="R52" s="186"/>
      <c r="S52" s="186"/>
      <c r="T52" s="347"/>
      <c r="U52" s="347"/>
      <c r="Z52" s="347"/>
      <c r="AA52" s="347"/>
      <c r="AB52" s="347"/>
      <c r="AC52" s="347"/>
      <c r="AD52" s="347"/>
      <c r="AE52" s="347"/>
      <c r="AF52" s="347"/>
      <c r="AG52" s="347"/>
      <c r="AH52" s="347"/>
      <c r="AI52" s="347"/>
      <c r="AJ52" s="347"/>
      <c r="AK52" s="347"/>
      <c r="AL52" s="347"/>
      <c r="AM52" s="347"/>
      <c r="AN52" s="347"/>
    </row>
    <row r="53" spans="1:42" s="308" customFormat="1" ht="21" customHeight="1" x14ac:dyDescent="0.25">
      <c r="A53" s="348"/>
      <c r="B53" s="348"/>
      <c r="C53" s="284" t="s">
        <v>158</v>
      </c>
      <c r="D53" s="21"/>
      <c r="E53" s="284">
        <v>1</v>
      </c>
      <c r="F53" s="99">
        <v>0</v>
      </c>
      <c r="G53" s="60">
        <v>0</v>
      </c>
      <c r="H53" s="95">
        <v>0</v>
      </c>
      <c r="I53" s="22">
        <v>0</v>
      </c>
      <c r="J53" s="95">
        <v>0</v>
      </c>
      <c r="K53" s="22">
        <v>0</v>
      </c>
      <c r="L53" s="95">
        <v>0</v>
      </c>
      <c r="M53" s="22">
        <v>0</v>
      </c>
      <c r="N53" s="95">
        <v>0</v>
      </c>
      <c r="O53" s="56"/>
      <c r="P53" s="56"/>
      <c r="Q53" s="56"/>
      <c r="R53" s="186"/>
      <c r="S53" s="186"/>
      <c r="T53" s="186"/>
      <c r="U53" s="347"/>
      <c r="V53" s="347"/>
      <c r="AA53" s="347"/>
      <c r="AB53" s="347"/>
      <c r="AC53" s="347"/>
      <c r="AD53" s="347"/>
      <c r="AE53" s="347"/>
      <c r="AF53" s="347"/>
      <c r="AG53" s="347"/>
      <c r="AH53" s="347"/>
      <c r="AI53" s="347"/>
      <c r="AJ53" s="347"/>
      <c r="AK53" s="347"/>
      <c r="AL53" s="347"/>
      <c r="AM53" s="347"/>
      <c r="AN53" s="347"/>
      <c r="AO53" s="347"/>
    </row>
    <row r="54" spans="1:42" s="308" customFormat="1" ht="21" customHeight="1" x14ac:dyDescent="0.25">
      <c r="A54" s="348"/>
      <c r="B54" s="348"/>
      <c r="C54" s="313" t="s">
        <v>39</v>
      </c>
      <c r="D54" s="166"/>
      <c r="E54" s="352">
        <f>SUM(E51:E53)</f>
        <v>13235</v>
      </c>
      <c r="F54" s="100">
        <f>E54/(E13+E15-263)</f>
        <v>0.43708718626155879</v>
      </c>
      <c r="G54" s="54">
        <v>14618</v>
      </c>
      <c r="H54" s="96">
        <v>0.45096405984883542</v>
      </c>
      <c r="I54" s="94">
        <v>16086</v>
      </c>
      <c r="J54" s="96">
        <v>0.48105505547414695</v>
      </c>
      <c r="K54" s="94">
        <v>22493</v>
      </c>
      <c r="L54" s="96">
        <v>0.50704447600369695</v>
      </c>
      <c r="M54" s="94">
        <v>27794</v>
      </c>
      <c r="N54" s="96">
        <v>0.53</v>
      </c>
      <c r="O54" s="56"/>
      <c r="P54" s="56"/>
      <c r="Q54" s="56"/>
      <c r="R54" s="186"/>
      <c r="S54" s="186"/>
      <c r="T54" s="186"/>
      <c r="U54" s="347"/>
      <c r="V54" s="347"/>
      <c r="AA54" s="347"/>
      <c r="AB54" s="347"/>
      <c r="AC54" s="347"/>
      <c r="AD54" s="347"/>
      <c r="AE54" s="347"/>
      <c r="AF54" s="347"/>
      <c r="AG54" s="347"/>
      <c r="AH54" s="347"/>
      <c r="AI54" s="347"/>
      <c r="AJ54" s="347"/>
      <c r="AK54" s="347"/>
      <c r="AL54" s="347"/>
      <c r="AM54" s="347"/>
      <c r="AN54" s="347"/>
      <c r="AO54" s="347"/>
    </row>
    <row r="55" spans="1:42" ht="15" customHeight="1" x14ac:dyDescent="0.25">
      <c r="A55" s="85"/>
      <c r="B55" s="85"/>
      <c r="C55" s="103"/>
      <c r="D55" s="168"/>
      <c r="E55" s="7"/>
      <c r="F55" s="7"/>
      <c r="G55" s="7"/>
      <c r="H55" s="7"/>
      <c r="J55" s="7"/>
      <c r="K55" s="7"/>
      <c r="L55" s="7"/>
      <c r="M55" s="7"/>
      <c r="N55" s="7"/>
      <c r="O55" s="7"/>
      <c r="P55" s="6"/>
      <c r="Q55" s="6"/>
      <c r="R55" s="67"/>
      <c r="S55" s="80"/>
      <c r="T55" s="67"/>
      <c r="U55" s="67"/>
      <c r="V55" s="67"/>
      <c r="W55" s="80"/>
      <c r="X55" s="67"/>
      <c r="Y55" s="80"/>
      <c r="Z55" s="2"/>
      <c r="AA55" s="2"/>
      <c r="AB55" s="2"/>
      <c r="AC55" s="2"/>
      <c r="AD55" s="2"/>
      <c r="AE55" s="2"/>
      <c r="AF55" s="2"/>
      <c r="AG55" s="2"/>
      <c r="AH55" s="2"/>
      <c r="AI55" s="2"/>
      <c r="AJ55" s="2"/>
      <c r="AK55" s="2"/>
      <c r="AL55" s="2"/>
      <c r="AM55" s="2"/>
    </row>
    <row r="56" spans="1:42" ht="15" customHeight="1" x14ac:dyDescent="0.25">
      <c r="A56" s="433"/>
      <c r="B56" s="85"/>
      <c r="C56" s="67"/>
      <c r="D56" s="395"/>
      <c r="E56" s="67"/>
      <c r="F56" s="67"/>
      <c r="G56" s="67"/>
      <c r="H56" s="67"/>
      <c r="I56" s="67"/>
      <c r="J56" s="67"/>
      <c r="K56" s="67"/>
      <c r="N56" s="67"/>
      <c r="O56" s="6"/>
      <c r="P56" s="6"/>
      <c r="Q56" s="6"/>
      <c r="R56" s="212"/>
      <c r="S56" s="68"/>
      <c r="T56" s="212"/>
      <c r="U56" s="68"/>
      <c r="V56" s="212"/>
      <c r="W56" s="68"/>
      <c r="X56" s="212"/>
      <c r="Y56" s="68"/>
      <c r="Z56" s="2"/>
      <c r="AA56" s="2"/>
      <c r="AB56" s="2"/>
      <c r="AC56" s="2"/>
      <c r="AD56" s="2"/>
      <c r="AE56" s="2"/>
      <c r="AF56" s="2"/>
      <c r="AG56" s="2"/>
      <c r="AH56" s="2"/>
      <c r="AI56" s="2"/>
      <c r="AJ56" s="2"/>
      <c r="AK56" s="2"/>
      <c r="AL56" s="2"/>
      <c r="AM56" s="2"/>
    </row>
    <row r="57" spans="1:42" ht="15" customHeight="1" x14ac:dyDescent="0.25">
      <c r="A57" s="433"/>
      <c r="B57" s="85"/>
      <c r="C57" s="55" t="s">
        <v>210</v>
      </c>
      <c r="D57" s="395"/>
      <c r="E57" s="67">
        <v>2024</v>
      </c>
      <c r="F57" s="60"/>
      <c r="G57" s="67">
        <v>2023</v>
      </c>
      <c r="H57" s="60"/>
      <c r="I57" s="67">
        <v>2022</v>
      </c>
      <c r="J57" s="67"/>
      <c r="K57" s="67">
        <v>2021</v>
      </c>
      <c r="L57" s="60"/>
      <c r="M57" s="67">
        <v>2020</v>
      </c>
      <c r="N57" s="60"/>
      <c r="Q57" s="67"/>
      <c r="R57" s="6"/>
      <c r="S57" s="6"/>
      <c r="T57" s="6"/>
      <c r="U57" s="212"/>
      <c r="V57" s="93"/>
      <c r="W57" s="212"/>
      <c r="X57" s="93"/>
      <c r="Y57" s="212"/>
      <c r="Z57" s="93"/>
      <c r="AA57" s="212"/>
      <c r="AB57" s="93"/>
      <c r="AC57" s="2"/>
      <c r="AD57" s="2"/>
      <c r="AE57" s="2"/>
      <c r="AF57" s="2"/>
      <c r="AG57" s="2"/>
      <c r="AH57" s="2"/>
      <c r="AI57" s="2"/>
      <c r="AJ57" s="2"/>
      <c r="AK57" s="2"/>
      <c r="AL57" s="2"/>
      <c r="AM57" s="2"/>
      <c r="AN57" s="2"/>
      <c r="AO57" s="2"/>
      <c r="AP57" s="2"/>
    </row>
    <row r="58" spans="1:42" ht="15" customHeight="1" x14ac:dyDescent="0.25">
      <c r="A58" s="433"/>
      <c r="B58" s="85"/>
      <c r="C58" s="71"/>
      <c r="D58" s="396"/>
      <c r="E58" s="424" t="s">
        <v>40</v>
      </c>
      <c r="F58" s="68" t="s">
        <v>207</v>
      </c>
      <c r="G58" s="424" t="s">
        <v>40</v>
      </c>
      <c r="H58" s="68" t="s">
        <v>207</v>
      </c>
      <c r="I58" s="424" t="s">
        <v>40</v>
      </c>
      <c r="J58" s="69" t="s">
        <v>207</v>
      </c>
      <c r="K58" s="424" t="s">
        <v>40</v>
      </c>
      <c r="L58" s="68" t="s">
        <v>207</v>
      </c>
      <c r="M58" s="424" t="s">
        <v>40</v>
      </c>
      <c r="N58" s="68" t="s">
        <v>207</v>
      </c>
      <c r="Q58" s="423"/>
      <c r="R58" s="423"/>
      <c r="S58" s="423"/>
      <c r="T58" s="423"/>
      <c r="U58" s="2"/>
      <c r="V58" s="2"/>
      <c r="W58" s="2"/>
      <c r="X58" s="2"/>
      <c r="Y58" s="2"/>
      <c r="Z58" s="2"/>
      <c r="AA58" s="2"/>
      <c r="AB58" s="2"/>
      <c r="AC58" s="2"/>
      <c r="AD58" s="2"/>
      <c r="AE58" s="2"/>
      <c r="AF58" s="2"/>
      <c r="AG58" s="2"/>
      <c r="AH58" s="2"/>
      <c r="AI58" s="2"/>
      <c r="AJ58" s="2"/>
      <c r="AK58" s="2"/>
      <c r="AL58" s="2"/>
      <c r="AM58" s="2"/>
      <c r="AN58" s="2"/>
      <c r="AO58" s="2"/>
    </row>
    <row r="59" spans="1:42" ht="24.75" customHeight="1" x14ac:dyDescent="0.25">
      <c r="A59" s="433"/>
      <c r="B59" s="85"/>
      <c r="D59" s="395"/>
      <c r="E59" s="425"/>
      <c r="F59" s="70" t="s">
        <v>209</v>
      </c>
      <c r="G59" s="425"/>
      <c r="H59" s="70" t="s">
        <v>209</v>
      </c>
      <c r="I59" s="425"/>
      <c r="J59" s="70" t="s">
        <v>209</v>
      </c>
      <c r="K59" s="425"/>
      <c r="L59" s="70" t="s">
        <v>209</v>
      </c>
      <c r="M59" s="425"/>
      <c r="N59" s="70" t="s">
        <v>209</v>
      </c>
      <c r="Q59" s="423"/>
      <c r="R59" s="423"/>
      <c r="S59" s="423"/>
      <c r="T59" s="423"/>
      <c r="U59" s="2"/>
      <c r="V59" s="2"/>
      <c r="W59" s="2"/>
      <c r="X59" s="2"/>
      <c r="Y59" s="2"/>
      <c r="Z59" s="2"/>
      <c r="AA59" s="2"/>
      <c r="AB59" s="2"/>
      <c r="AC59" s="2"/>
      <c r="AD59" s="2"/>
      <c r="AE59" s="2"/>
      <c r="AF59" s="2"/>
      <c r="AG59" s="2"/>
      <c r="AH59" s="2"/>
      <c r="AI59" s="2"/>
      <c r="AJ59" s="2"/>
      <c r="AK59" s="2"/>
      <c r="AL59" s="2"/>
      <c r="AM59" s="2"/>
      <c r="AN59" s="2"/>
      <c r="AO59" s="2"/>
    </row>
    <row r="60" spans="1:42" ht="21" customHeight="1" x14ac:dyDescent="0.25">
      <c r="A60" s="85"/>
      <c r="B60" s="85"/>
      <c r="C60" s="410" t="s">
        <v>710</v>
      </c>
      <c r="D60" s="397"/>
      <c r="E60" s="387"/>
      <c r="F60" s="57"/>
      <c r="G60" s="387"/>
      <c r="H60" s="57"/>
      <c r="I60" s="387"/>
      <c r="J60" s="57"/>
      <c r="K60" s="387"/>
      <c r="L60" s="57"/>
      <c r="M60" s="387"/>
      <c r="N60" s="57"/>
      <c r="Q60" s="6"/>
      <c r="R60" s="6"/>
      <c r="S60" s="6"/>
      <c r="T60" s="6"/>
      <c r="U60" s="2"/>
      <c r="V60" s="2"/>
      <c r="W60" s="2"/>
      <c r="X60" s="2"/>
      <c r="Y60" s="2"/>
      <c r="Z60" s="2"/>
      <c r="AA60" s="2"/>
      <c r="AB60" s="2"/>
      <c r="AC60" s="2"/>
      <c r="AD60" s="2"/>
      <c r="AE60" s="2"/>
      <c r="AF60" s="2"/>
      <c r="AG60" s="2"/>
      <c r="AH60" s="2"/>
      <c r="AI60" s="2"/>
      <c r="AJ60" s="2"/>
      <c r="AK60" s="2"/>
      <c r="AL60" s="2"/>
      <c r="AM60" s="2"/>
      <c r="AN60" s="2"/>
      <c r="AO60" s="2"/>
    </row>
    <row r="61" spans="1:42" s="308" customFormat="1" ht="21" customHeight="1" x14ac:dyDescent="0.25">
      <c r="A61" s="348"/>
      <c r="B61" s="348"/>
      <c r="C61" s="24" t="s">
        <v>36</v>
      </c>
      <c r="D61" s="21"/>
      <c r="E61" s="60">
        <v>4854</v>
      </c>
      <c r="F61" s="99">
        <f>E61/E19</f>
        <v>0.15858599059069525</v>
      </c>
      <c r="G61" s="60">
        <v>4269</v>
      </c>
      <c r="H61" s="99">
        <v>0.13169828782970847</v>
      </c>
      <c r="I61" s="60">
        <v>4865</v>
      </c>
      <c r="J61" s="99">
        <v>0.14548880050240737</v>
      </c>
      <c r="K61" s="60">
        <v>5350</v>
      </c>
      <c r="L61" s="99">
        <v>0.12060142918329163</v>
      </c>
      <c r="M61" s="60">
        <v>6617</v>
      </c>
      <c r="N61" s="99">
        <v>0.12709357713583283</v>
      </c>
      <c r="Q61" s="186"/>
      <c r="R61" s="309"/>
      <c r="S61" s="186"/>
      <c r="T61" s="186"/>
      <c r="U61" s="347"/>
      <c r="V61" s="347"/>
      <c r="W61" s="347"/>
      <c r="X61" s="347"/>
      <c r="Y61" s="347"/>
      <c r="Z61" s="347"/>
      <c r="AA61" s="347"/>
      <c r="AB61" s="347"/>
      <c r="AC61" s="347"/>
      <c r="AD61" s="347"/>
      <c r="AE61" s="347"/>
      <c r="AF61" s="347"/>
      <c r="AG61" s="347"/>
      <c r="AH61" s="347"/>
      <c r="AI61" s="347"/>
      <c r="AJ61" s="347"/>
      <c r="AK61" s="347"/>
      <c r="AL61" s="347"/>
      <c r="AM61" s="347"/>
      <c r="AN61" s="347"/>
      <c r="AO61" s="347"/>
    </row>
    <row r="62" spans="1:42" s="308" customFormat="1" ht="21" customHeight="1" x14ac:dyDescent="0.25">
      <c r="A62" s="348"/>
      <c r="B62" s="348"/>
      <c r="C62" s="24" t="s">
        <v>38</v>
      </c>
      <c r="D62" s="21"/>
      <c r="E62" s="60">
        <v>8689</v>
      </c>
      <c r="F62" s="99">
        <f>E62/E19</f>
        <v>0.28388003136434919</v>
      </c>
      <c r="G62" s="60">
        <v>8347</v>
      </c>
      <c r="H62" s="99">
        <v>0.25750424186333487</v>
      </c>
      <c r="I62" s="60">
        <v>8392</v>
      </c>
      <c r="J62" s="99">
        <v>0.25096444271658841</v>
      </c>
      <c r="K62" s="60">
        <v>8464</v>
      </c>
      <c r="L62" s="99">
        <v>0.1907982236649309</v>
      </c>
      <c r="M62" s="60">
        <v>10422</v>
      </c>
      <c r="N62" s="99">
        <v>0.20017670559311618</v>
      </c>
      <c r="Q62" s="186"/>
      <c r="R62" s="309"/>
      <c r="S62" s="186"/>
      <c r="T62" s="186"/>
      <c r="U62" s="347"/>
      <c r="V62" s="347"/>
      <c r="W62" s="347"/>
      <c r="X62" s="347"/>
      <c r="Y62" s="347"/>
      <c r="Z62" s="347"/>
      <c r="AA62" s="347"/>
      <c r="AB62" s="347"/>
      <c r="AC62" s="347"/>
      <c r="AD62" s="347"/>
      <c r="AE62" s="347"/>
      <c r="AF62" s="347"/>
      <c r="AG62" s="347"/>
      <c r="AH62" s="347"/>
      <c r="AI62" s="347"/>
      <c r="AJ62" s="347"/>
      <c r="AK62" s="347"/>
      <c r="AL62" s="347"/>
      <c r="AM62" s="347"/>
      <c r="AN62" s="347"/>
      <c r="AO62" s="347"/>
    </row>
    <row r="63" spans="1:42" s="308" customFormat="1" ht="21" customHeight="1" x14ac:dyDescent="0.25">
      <c r="A63" s="348"/>
      <c r="B63" s="348"/>
      <c r="C63" s="24" t="s">
        <v>211</v>
      </c>
      <c r="D63" s="21"/>
      <c r="E63" s="60">
        <v>7</v>
      </c>
      <c r="F63" s="326">
        <f>E63/E19</f>
        <v>2.2869837950862521E-4</v>
      </c>
      <c r="G63" s="60"/>
      <c r="H63" s="99"/>
      <c r="I63" s="60"/>
      <c r="J63" s="99"/>
      <c r="K63" s="60"/>
      <c r="L63" s="99"/>
      <c r="M63" s="60"/>
      <c r="N63" s="99"/>
      <c r="Q63" s="186"/>
      <c r="R63" s="309"/>
      <c r="S63" s="186"/>
      <c r="T63" s="186"/>
      <c r="U63" s="347"/>
      <c r="V63" s="347"/>
      <c r="W63" s="347"/>
      <c r="X63" s="347"/>
      <c r="Y63" s="347"/>
      <c r="Z63" s="347"/>
      <c r="AA63" s="347"/>
      <c r="AB63" s="347"/>
      <c r="AC63" s="347"/>
      <c r="AD63" s="347"/>
      <c r="AE63" s="347"/>
      <c r="AF63" s="347"/>
      <c r="AG63" s="347"/>
      <c r="AH63" s="347"/>
      <c r="AI63" s="347"/>
      <c r="AJ63" s="347"/>
      <c r="AK63" s="347"/>
      <c r="AL63" s="347"/>
      <c r="AM63" s="347"/>
      <c r="AN63" s="347"/>
      <c r="AO63" s="347"/>
    </row>
    <row r="64" spans="1:42" s="308" customFormat="1" ht="21" customHeight="1" x14ac:dyDescent="0.25">
      <c r="A64" s="348"/>
      <c r="B64" s="348"/>
      <c r="C64" s="177" t="s">
        <v>39</v>
      </c>
      <c r="D64" s="166"/>
      <c r="E64" s="54">
        <f>SUM(E61:E63)</f>
        <v>13550</v>
      </c>
      <c r="F64" s="100">
        <f>E64/E19</f>
        <v>0.44269472033455304</v>
      </c>
      <c r="G64" s="54">
        <v>12616</v>
      </c>
      <c r="H64" s="100">
        <v>0.38920252969304336</v>
      </c>
      <c r="I64" s="54">
        <v>13257</v>
      </c>
      <c r="J64" s="100">
        <v>0.39645324321899578</v>
      </c>
      <c r="K64" s="54">
        <v>13814</v>
      </c>
      <c r="L64" s="100">
        <v>0.31139965284822252</v>
      </c>
      <c r="M64" s="54">
        <v>17039</v>
      </c>
      <c r="N64" s="100">
        <v>0.32727028272894898</v>
      </c>
      <c r="Q64" s="186"/>
      <c r="R64" s="309"/>
      <c r="S64" s="186"/>
      <c r="T64" s="186"/>
      <c r="U64" s="347"/>
      <c r="V64" s="347"/>
      <c r="W64" s="347"/>
      <c r="X64" s="347"/>
      <c r="Y64" s="347"/>
      <c r="Z64" s="347"/>
      <c r="AA64" s="347"/>
      <c r="AB64" s="347"/>
      <c r="AC64" s="347"/>
      <c r="AD64" s="347"/>
      <c r="AE64" s="347"/>
      <c r="AF64" s="347"/>
      <c r="AG64" s="347"/>
      <c r="AH64" s="347"/>
      <c r="AI64" s="347"/>
      <c r="AJ64" s="347"/>
      <c r="AK64" s="347"/>
      <c r="AL64" s="347"/>
      <c r="AM64" s="347"/>
      <c r="AN64" s="347"/>
      <c r="AO64" s="347"/>
    </row>
    <row r="65" spans="1:41" s="308" customFormat="1" ht="21" customHeight="1" x14ac:dyDescent="0.25">
      <c r="A65" s="307"/>
      <c r="B65" s="307"/>
      <c r="C65" s="211" t="s">
        <v>708</v>
      </c>
      <c r="D65" s="211"/>
      <c r="E65" s="60"/>
      <c r="F65" s="99"/>
      <c r="G65" s="60"/>
      <c r="H65" s="99"/>
      <c r="I65" s="60"/>
      <c r="J65" s="99"/>
      <c r="K65" s="60"/>
      <c r="L65" s="99"/>
      <c r="M65" s="60"/>
      <c r="N65" s="99"/>
      <c r="P65" s="309"/>
      <c r="Q65" s="186"/>
      <c r="R65" s="186"/>
      <c r="S65" s="347"/>
      <c r="T65" s="347"/>
      <c r="U65" s="347"/>
      <c r="V65" s="347"/>
      <c r="W65" s="347"/>
      <c r="X65" s="347"/>
      <c r="Y65" s="347"/>
      <c r="Z65" s="347"/>
      <c r="AA65" s="347"/>
      <c r="AB65" s="347"/>
      <c r="AC65" s="347"/>
      <c r="AD65" s="347"/>
      <c r="AE65" s="347"/>
      <c r="AF65" s="347"/>
      <c r="AG65" s="347"/>
      <c r="AH65" s="347"/>
      <c r="AI65" s="347"/>
      <c r="AJ65" s="347"/>
      <c r="AK65" s="347"/>
      <c r="AL65" s="347"/>
      <c r="AM65" s="347"/>
    </row>
    <row r="66" spans="1:41" s="308" customFormat="1" ht="21" customHeight="1" x14ac:dyDescent="0.25">
      <c r="A66" s="348"/>
      <c r="B66" s="348"/>
      <c r="C66" s="24" t="s">
        <v>212</v>
      </c>
      <c r="D66" s="21"/>
      <c r="E66" s="60">
        <v>5856</v>
      </c>
      <c r="F66" s="99">
        <f>E66/E19</f>
        <v>0.1913225300575013</v>
      </c>
      <c r="G66" s="60">
        <v>4759</v>
      </c>
      <c r="H66" s="99">
        <v>0.14681474625944779</v>
      </c>
      <c r="I66" s="60">
        <v>5415</v>
      </c>
      <c r="J66" s="99">
        <v>0.16193666078531058</v>
      </c>
      <c r="K66" s="60">
        <v>6331</v>
      </c>
      <c r="L66" s="99">
        <v>0.14271544825409707</v>
      </c>
      <c r="M66" s="60">
        <v>7673</v>
      </c>
      <c r="N66" s="99">
        <v>0.14737630608481869</v>
      </c>
      <c r="Q66" s="186"/>
      <c r="R66" s="309"/>
      <c r="S66" s="186"/>
      <c r="T66" s="186"/>
      <c r="U66" s="347"/>
      <c r="V66" s="347"/>
      <c r="W66" s="347"/>
      <c r="X66" s="347"/>
      <c r="Y66" s="347"/>
      <c r="Z66" s="347"/>
      <c r="AA66" s="347"/>
      <c r="AB66" s="347"/>
      <c r="AC66" s="347"/>
      <c r="AD66" s="347"/>
      <c r="AE66" s="347"/>
      <c r="AF66" s="347"/>
      <c r="AG66" s="347"/>
      <c r="AH66" s="347"/>
      <c r="AI66" s="347"/>
      <c r="AJ66" s="347"/>
      <c r="AK66" s="347"/>
      <c r="AL66" s="347"/>
      <c r="AM66" s="347"/>
      <c r="AN66" s="347"/>
      <c r="AO66" s="347"/>
    </row>
    <row r="67" spans="1:41" s="308" customFormat="1" ht="21" customHeight="1" x14ac:dyDescent="0.25">
      <c r="A67" s="348"/>
      <c r="B67" s="348"/>
      <c r="C67" s="24" t="s">
        <v>213</v>
      </c>
      <c r="D67" s="21"/>
      <c r="E67" s="60">
        <v>5515</v>
      </c>
      <c r="F67" s="99">
        <f>E67/E19</f>
        <v>0.18018165185572399</v>
      </c>
      <c r="G67" s="60">
        <v>5457</v>
      </c>
      <c r="H67" s="99">
        <v>0.16834798704303564</v>
      </c>
      <c r="I67" s="60">
        <v>5590</v>
      </c>
      <c r="J67" s="99">
        <v>0.16717007087532523</v>
      </c>
      <c r="K67" s="60">
        <v>5411</v>
      </c>
      <c r="L67" s="99">
        <v>0.12197651089921327</v>
      </c>
      <c r="M67" s="60">
        <v>6824</v>
      </c>
      <c r="N67" s="99">
        <v>0.13106945298094652</v>
      </c>
      <c r="Q67" s="186"/>
      <c r="R67" s="309"/>
      <c r="S67" s="186"/>
      <c r="T67" s="186"/>
      <c r="U67" s="347"/>
      <c r="V67" s="347"/>
      <c r="W67" s="347"/>
      <c r="X67" s="347"/>
      <c r="Y67" s="347"/>
      <c r="Z67" s="347"/>
      <c r="AA67" s="347"/>
      <c r="AB67" s="347"/>
      <c r="AC67" s="347"/>
      <c r="AD67" s="347"/>
      <c r="AE67" s="347"/>
      <c r="AF67" s="347"/>
      <c r="AG67" s="347"/>
      <c r="AH67" s="347"/>
      <c r="AI67" s="347"/>
      <c r="AJ67" s="347"/>
      <c r="AK67" s="347"/>
      <c r="AL67" s="347"/>
      <c r="AM67" s="347"/>
      <c r="AN67" s="347"/>
      <c r="AO67" s="347"/>
    </row>
    <row r="68" spans="1:41" s="308" customFormat="1" ht="21" customHeight="1" x14ac:dyDescent="0.25">
      <c r="A68" s="348"/>
      <c r="B68" s="348"/>
      <c r="C68" s="24" t="s">
        <v>214</v>
      </c>
      <c r="D68" s="21"/>
      <c r="E68" s="60">
        <v>2179</v>
      </c>
      <c r="F68" s="99">
        <f>E68/E19</f>
        <v>7.1190538421327762E-2</v>
      </c>
      <c r="G68" s="60">
        <v>2400</v>
      </c>
      <c r="H68" s="99">
        <v>7.4039796390559923E-2</v>
      </c>
      <c r="I68" s="60">
        <v>2252</v>
      </c>
      <c r="J68" s="99">
        <v>6.7346511558359995E-2</v>
      </c>
      <c r="K68" s="60">
        <v>2072</v>
      </c>
      <c r="L68" s="99">
        <v>4.6707693694912199E-2</v>
      </c>
      <c r="M68" s="60">
        <v>2542</v>
      </c>
      <c r="N68" s="99">
        <v>4.8824523663183773E-2</v>
      </c>
      <c r="Q68" s="186"/>
      <c r="R68" s="309"/>
      <c r="S68" s="186"/>
      <c r="T68" s="186"/>
      <c r="U68" s="347"/>
      <c r="V68" s="347"/>
      <c r="W68" s="347"/>
      <c r="X68" s="347"/>
      <c r="Y68" s="347"/>
      <c r="Z68" s="347"/>
      <c r="AA68" s="347"/>
      <c r="AB68" s="347"/>
      <c r="AC68" s="347"/>
      <c r="AD68" s="347"/>
      <c r="AE68" s="347"/>
      <c r="AF68" s="347"/>
      <c r="AG68" s="347"/>
      <c r="AH68" s="347"/>
      <c r="AI68" s="347"/>
      <c r="AJ68" s="347"/>
      <c r="AK68" s="347"/>
      <c r="AL68" s="347"/>
      <c r="AM68" s="347"/>
      <c r="AN68" s="347"/>
      <c r="AO68" s="347"/>
    </row>
    <row r="69" spans="1:41" s="308" customFormat="1" ht="21" customHeight="1" x14ac:dyDescent="0.25">
      <c r="A69" s="348"/>
      <c r="B69" s="348"/>
      <c r="C69" s="177" t="s">
        <v>39</v>
      </c>
      <c r="D69" s="166"/>
      <c r="E69" s="54">
        <f>SUM(E66:E68)</f>
        <v>13550</v>
      </c>
      <c r="F69" s="100">
        <f>E69/E19</f>
        <v>0.44269472033455304</v>
      </c>
      <c r="G69" s="54">
        <v>12616</v>
      </c>
      <c r="H69" s="100">
        <v>0.38920252969304336</v>
      </c>
      <c r="I69" s="54">
        <v>13257</v>
      </c>
      <c r="J69" s="100">
        <v>0.39645324321899578</v>
      </c>
      <c r="K69" s="54">
        <v>13814</v>
      </c>
      <c r="L69" s="100">
        <v>0.31139965284822252</v>
      </c>
      <c r="M69" s="54">
        <v>17039</v>
      </c>
      <c r="N69" s="100">
        <v>0.32727028272894898</v>
      </c>
      <c r="Q69" s="186"/>
      <c r="R69" s="309"/>
      <c r="S69" s="186"/>
      <c r="T69" s="186"/>
      <c r="U69" s="347"/>
      <c r="V69" s="347"/>
      <c r="W69" s="347"/>
      <c r="X69" s="347"/>
      <c r="Y69" s="347"/>
      <c r="Z69" s="347"/>
      <c r="AA69" s="347"/>
      <c r="AB69" s="347"/>
      <c r="AC69" s="347"/>
      <c r="AD69" s="347"/>
      <c r="AE69" s="347"/>
      <c r="AF69" s="347"/>
      <c r="AG69" s="347"/>
      <c r="AH69" s="347"/>
      <c r="AI69" s="347"/>
      <c r="AJ69" s="347"/>
      <c r="AK69" s="347"/>
      <c r="AL69" s="347"/>
      <c r="AM69" s="347"/>
      <c r="AN69" s="347"/>
      <c r="AO69" s="347"/>
    </row>
    <row r="70" spans="1:41" s="308" customFormat="1" ht="21" customHeight="1" x14ac:dyDescent="0.25">
      <c r="A70" s="307"/>
      <c r="B70" s="307"/>
      <c r="C70" s="211" t="s">
        <v>709</v>
      </c>
      <c r="D70" s="211"/>
      <c r="E70" s="60"/>
      <c r="F70" s="99"/>
      <c r="G70" s="60"/>
      <c r="H70" s="99"/>
      <c r="I70" s="60"/>
      <c r="J70" s="99"/>
      <c r="K70" s="60"/>
      <c r="L70" s="99"/>
      <c r="M70" s="60"/>
      <c r="N70" s="99"/>
      <c r="Q70" s="186"/>
      <c r="R70" s="309"/>
      <c r="S70" s="186"/>
      <c r="T70" s="186"/>
      <c r="U70" s="347"/>
      <c r="V70" s="347"/>
      <c r="W70" s="347"/>
      <c r="X70" s="347"/>
      <c r="Y70" s="347"/>
      <c r="Z70" s="347"/>
      <c r="AA70" s="347"/>
      <c r="AB70" s="347"/>
      <c r="AC70" s="347"/>
      <c r="AD70" s="347"/>
      <c r="AE70" s="347"/>
      <c r="AF70" s="347"/>
      <c r="AG70" s="347"/>
      <c r="AH70" s="347"/>
      <c r="AI70" s="347"/>
      <c r="AJ70" s="347"/>
      <c r="AK70" s="347"/>
      <c r="AL70" s="347"/>
      <c r="AM70" s="347"/>
      <c r="AN70" s="347"/>
      <c r="AO70" s="347"/>
    </row>
    <row r="71" spans="1:41" s="308" customFormat="1" ht="21" customHeight="1" x14ac:dyDescent="0.25">
      <c r="A71" s="348"/>
      <c r="B71" s="348"/>
      <c r="C71" s="58" t="s">
        <v>156</v>
      </c>
      <c r="D71" s="21"/>
      <c r="E71" s="60">
        <v>4970</v>
      </c>
      <c r="F71" s="99">
        <f>E71/E19</f>
        <v>0.16237584945112388</v>
      </c>
      <c r="G71" s="60">
        <v>3712</v>
      </c>
      <c r="H71" s="99">
        <v>0.11451488508406601</v>
      </c>
      <c r="I71" s="60">
        <v>2850</v>
      </c>
      <c r="J71" s="99">
        <v>8.5229821465952926E-2</v>
      </c>
      <c r="K71" s="60">
        <v>3310</v>
      </c>
      <c r="L71" s="99">
        <v>7.4615089831157999E-2</v>
      </c>
      <c r="M71" s="60">
        <v>13029</v>
      </c>
      <c r="N71" s="99">
        <v>0.29370392912693583</v>
      </c>
      <c r="Q71" s="186"/>
      <c r="R71" s="309"/>
      <c r="S71" s="186"/>
      <c r="T71" s="186"/>
      <c r="U71" s="347"/>
      <c r="V71" s="347"/>
      <c r="W71" s="347"/>
      <c r="X71" s="347"/>
      <c r="Y71" s="347"/>
      <c r="Z71" s="347"/>
      <c r="AA71" s="347"/>
      <c r="AB71" s="347"/>
      <c r="AC71" s="347"/>
      <c r="AD71" s="347"/>
      <c r="AE71" s="347"/>
      <c r="AF71" s="347"/>
      <c r="AG71" s="347"/>
      <c r="AH71" s="347"/>
      <c r="AI71" s="347"/>
      <c r="AJ71" s="347"/>
      <c r="AK71" s="347"/>
      <c r="AL71" s="347"/>
      <c r="AM71" s="347"/>
      <c r="AN71" s="347"/>
      <c r="AO71" s="347"/>
    </row>
    <row r="72" spans="1:41" s="308" customFormat="1" ht="21" customHeight="1" x14ac:dyDescent="0.25">
      <c r="A72" s="348"/>
      <c r="B72" s="348"/>
      <c r="C72" s="24" t="s">
        <v>157</v>
      </c>
      <c r="D72" s="21"/>
      <c r="E72" s="60">
        <v>8572</v>
      </c>
      <c r="F72" s="99">
        <f>E72/E19</f>
        <v>0.28005750130684787</v>
      </c>
      <c r="G72" s="60">
        <v>8904</v>
      </c>
      <c r="H72" s="99">
        <v>0.27468764460897732</v>
      </c>
      <c r="I72" s="60">
        <v>10404</v>
      </c>
      <c r="J72" s="99">
        <v>0.31113370615149977</v>
      </c>
      <c r="K72" s="60">
        <v>10447</v>
      </c>
      <c r="L72" s="99">
        <v>0.23549965059399022</v>
      </c>
      <c r="M72" s="60">
        <v>3962</v>
      </c>
      <c r="N72" s="99">
        <v>8.9312684565271291E-2</v>
      </c>
      <c r="Q72" s="186"/>
      <c r="R72" s="309"/>
      <c r="S72" s="186"/>
      <c r="T72" s="186"/>
      <c r="U72" s="347"/>
      <c r="V72" s="347"/>
      <c r="W72" s="347"/>
      <c r="X72" s="347"/>
      <c r="Y72" s="347"/>
      <c r="Z72" s="347"/>
      <c r="AA72" s="347"/>
      <c r="AB72" s="347"/>
      <c r="AC72" s="347"/>
      <c r="AD72" s="347"/>
      <c r="AE72" s="347"/>
      <c r="AF72" s="347"/>
      <c r="AG72" s="347"/>
      <c r="AH72" s="347"/>
      <c r="AI72" s="347"/>
      <c r="AJ72" s="347"/>
      <c r="AK72" s="347"/>
      <c r="AL72" s="347"/>
      <c r="AM72" s="347"/>
      <c r="AN72" s="347"/>
      <c r="AO72" s="347"/>
    </row>
    <row r="73" spans="1:41" s="308" customFormat="1" ht="21" customHeight="1" x14ac:dyDescent="0.25">
      <c r="A73" s="348"/>
      <c r="B73" s="348"/>
      <c r="C73" s="24" t="s">
        <v>158</v>
      </c>
      <c r="D73" s="21"/>
      <c r="E73" s="60">
        <v>8</v>
      </c>
      <c r="F73" s="326">
        <f>E73/E19</f>
        <v>2.6136957658128593E-4</v>
      </c>
      <c r="G73" s="60">
        <v>0</v>
      </c>
      <c r="H73" s="99">
        <v>0</v>
      </c>
      <c r="I73" s="60">
        <v>3</v>
      </c>
      <c r="J73" s="326">
        <v>8.9715601543108352E-5</v>
      </c>
      <c r="K73" s="60">
        <v>57</v>
      </c>
      <c r="L73" s="326">
        <v>1.2849124230743221E-3</v>
      </c>
      <c r="M73" s="60">
        <v>48</v>
      </c>
      <c r="N73" s="326">
        <v>1.0820315141678502E-3</v>
      </c>
      <c r="Q73" s="186"/>
      <c r="R73" s="309"/>
      <c r="S73" s="186"/>
      <c r="T73" s="186"/>
      <c r="U73" s="347"/>
      <c r="V73" s="347"/>
      <c r="W73" s="347"/>
      <c r="X73" s="347"/>
      <c r="Y73" s="347"/>
      <c r="Z73" s="347"/>
      <c r="AA73" s="347"/>
      <c r="AB73" s="347"/>
      <c r="AC73" s="347"/>
      <c r="AD73" s="347"/>
      <c r="AE73" s="347"/>
      <c r="AF73" s="347"/>
      <c r="AG73" s="347"/>
      <c r="AH73" s="347"/>
      <c r="AI73" s="347"/>
      <c r="AJ73" s="347"/>
      <c r="AK73" s="347"/>
      <c r="AL73" s="347"/>
      <c r="AM73" s="347"/>
      <c r="AN73" s="347"/>
      <c r="AO73" s="347"/>
    </row>
    <row r="74" spans="1:41" s="308" customFormat="1" ht="21" customHeight="1" x14ac:dyDescent="0.25">
      <c r="A74" s="348"/>
      <c r="B74" s="348"/>
      <c r="C74" s="177" t="s">
        <v>39</v>
      </c>
      <c r="D74" s="166"/>
      <c r="E74" s="54">
        <f>SUM(E71:E73)</f>
        <v>13550</v>
      </c>
      <c r="F74" s="100">
        <f>E74/E19</f>
        <v>0.44269472033455304</v>
      </c>
      <c r="G74" s="54">
        <v>12616</v>
      </c>
      <c r="H74" s="100">
        <v>0.38920252969304336</v>
      </c>
      <c r="I74" s="54">
        <v>13257</v>
      </c>
      <c r="J74" s="100">
        <v>0.39645324321899578</v>
      </c>
      <c r="K74" s="54">
        <v>13814</v>
      </c>
      <c r="L74" s="100">
        <v>0.31139965284822252</v>
      </c>
      <c r="M74" s="54">
        <v>17039</v>
      </c>
      <c r="N74" s="100">
        <v>0.32727028272894898</v>
      </c>
      <c r="Q74" s="186"/>
      <c r="R74" s="309"/>
      <c r="S74" s="186"/>
      <c r="T74" s="186"/>
      <c r="U74" s="347"/>
      <c r="V74" s="347"/>
      <c r="W74" s="347"/>
      <c r="X74" s="347"/>
      <c r="Y74" s="347"/>
      <c r="Z74" s="347"/>
      <c r="AA74" s="347"/>
      <c r="AB74" s="347"/>
      <c r="AC74" s="347"/>
      <c r="AD74" s="347"/>
      <c r="AE74" s="347"/>
      <c r="AF74" s="347"/>
      <c r="AG74" s="347"/>
      <c r="AH74" s="347"/>
      <c r="AI74" s="347"/>
      <c r="AJ74" s="347"/>
      <c r="AK74" s="347"/>
      <c r="AL74" s="347"/>
      <c r="AM74" s="347"/>
      <c r="AN74" s="347"/>
      <c r="AO74" s="347"/>
    </row>
    <row r="75" spans="1:41" s="308" customFormat="1" ht="15" customHeight="1" x14ac:dyDescent="0.25">
      <c r="A75" s="348"/>
      <c r="B75" s="348"/>
      <c r="C75" s="126"/>
      <c r="D75" s="398"/>
      <c r="E75" s="126"/>
      <c r="F75" s="126"/>
      <c r="G75" s="383"/>
      <c r="H75" s="384"/>
      <c r="I75" s="126"/>
      <c r="J75" s="384"/>
      <c r="K75" s="126"/>
      <c r="L75" s="384"/>
      <c r="M75" s="126"/>
      <c r="P75" s="186"/>
      <c r="Q75" s="309"/>
      <c r="R75" s="186"/>
      <c r="S75" s="186"/>
      <c r="T75" s="347"/>
      <c r="U75" s="347"/>
      <c r="V75" s="347"/>
      <c r="W75" s="347"/>
      <c r="X75" s="347"/>
      <c r="Y75" s="347"/>
      <c r="Z75" s="347"/>
      <c r="AA75" s="347"/>
      <c r="AB75" s="347"/>
      <c r="AC75" s="347"/>
      <c r="AD75" s="347"/>
      <c r="AE75" s="347"/>
      <c r="AF75" s="347"/>
      <c r="AG75" s="347"/>
      <c r="AH75" s="347"/>
      <c r="AI75" s="347"/>
      <c r="AJ75" s="347"/>
      <c r="AK75" s="347"/>
      <c r="AL75" s="347"/>
      <c r="AM75" s="347"/>
      <c r="AN75" s="347"/>
    </row>
    <row r="76" spans="1:41" ht="15" customHeight="1" x14ac:dyDescent="0.25">
      <c r="A76" s="85"/>
      <c r="B76" s="85"/>
      <c r="C76" s="103"/>
      <c r="D76" s="103"/>
      <c r="E76" s="103"/>
      <c r="F76" s="103"/>
      <c r="G76" s="7"/>
      <c r="H76" s="7"/>
      <c r="I76" s="7"/>
      <c r="J76" s="7"/>
      <c r="K76" s="7"/>
      <c r="L76" s="7"/>
      <c r="M76" s="7"/>
      <c r="N76" s="7"/>
      <c r="O76" s="7"/>
      <c r="P76" s="6"/>
      <c r="Q76" s="6"/>
      <c r="R76" s="6"/>
      <c r="S76" s="2"/>
      <c r="T76" s="2"/>
      <c r="U76" s="2"/>
      <c r="V76" s="2"/>
      <c r="W76" s="2"/>
      <c r="X76" s="2"/>
      <c r="Y76" s="2"/>
      <c r="Z76" s="2"/>
      <c r="AA76" s="2"/>
      <c r="AB76" s="2"/>
      <c r="AC76" s="2"/>
      <c r="AD76" s="2"/>
      <c r="AE76" s="2"/>
      <c r="AF76" s="2"/>
      <c r="AG76" s="2"/>
      <c r="AH76" s="2"/>
      <c r="AI76" s="2"/>
      <c r="AJ76" s="2"/>
      <c r="AK76" s="2"/>
      <c r="AL76" s="2"/>
      <c r="AM76" s="2"/>
    </row>
    <row r="77" spans="1:41" ht="15.75" x14ac:dyDescent="0.25">
      <c r="A77" s="85"/>
      <c r="B77" s="85"/>
      <c r="C77" s="51" t="s">
        <v>702</v>
      </c>
      <c r="D77" s="51" t="s">
        <v>27</v>
      </c>
      <c r="E77" s="57">
        <v>2024</v>
      </c>
      <c r="F77" s="57">
        <v>2023</v>
      </c>
      <c r="G77" s="7"/>
      <c r="H77" s="7"/>
      <c r="I77" s="7"/>
      <c r="J77" s="7"/>
      <c r="K77" s="7"/>
      <c r="L77" s="7"/>
      <c r="M77" s="7"/>
      <c r="N77" s="7"/>
      <c r="O77" s="7"/>
      <c r="P77" s="6"/>
      <c r="Q77" s="6"/>
      <c r="R77" s="6"/>
      <c r="S77" s="2"/>
      <c r="T77" s="2"/>
      <c r="U77" s="2"/>
      <c r="V77" s="2"/>
      <c r="W77" s="2"/>
      <c r="X77" s="2"/>
      <c r="Y77" s="2"/>
      <c r="Z77" s="2"/>
      <c r="AA77" s="2"/>
      <c r="AB77" s="2"/>
      <c r="AC77" s="2"/>
      <c r="AD77" s="2"/>
      <c r="AE77" s="2"/>
      <c r="AF77" s="2"/>
      <c r="AG77" s="2"/>
      <c r="AH77" s="2"/>
      <c r="AI77" s="2"/>
      <c r="AJ77" s="2"/>
      <c r="AK77" s="2"/>
      <c r="AL77" s="2"/>
      <c r="AM77" s="2"/>
    </row>
    <row r="78" spans="1:41" s="308" customFormat="1" ht="21" customHeight="1" x14ac:dyDescent="0.25">
      <c r="A78" s="348"/>
      <c r="B78" s="348"/>
      <c r="C78" s="177" t="s">
        <v>39</v>
      </c>
      <c r="D78" s="388" t="s">
        <v>40</v>
      </c>
      <c r="E78" s="94">
        <v>8891</v>
      </c>
      <c r="F78" s="94">
        <v>8345</v>
      </c>
      <c r="G78" s="56"/>
      <c r="H78" s="56"/>
      <c r="I78" s="56"/>
      <c r="J78" s="56"/>
      <c r="K78" s="56"/>
      <c r="L78" s="56"/>
      <c r="M78" s="56"/>
      <c r="N78" s="56"/>
      <c r="O78" s="56"/>
      <c r="P78" s="186"/>
      <c r="Q78" s="186"/>
      <c r="R78" s="186"/>
      <c r="S78" s="347"/>
      <c r="T78" s="347"/>
      <c r="U78" s="347"/>
      <c r="V78" s="347"/>
      <c r="W78" s="347"/>
      <c r="X78" s="347"/>
      <c r="Y78" s="347"/>
      <c r="Z78" s="347"/>
      <c r="AA78" s="347"/>
      <c r="AB78" s="347"/>
      <c r="AC78" s="347"/>
      <c r="AD78" s="347"/>
      <c r="AE78" s="347"/>
      <c r="AF78" s="347"/>
      <c r="AG78" s="347"/>
      <c r="AH78" s="347"/>
      <c r="AI78" s="347"/>
      <c r="AJ78" s="347"/>
      <c r="AK78" s="347"/>
      <c r="AL78" s="347"/>
      <c r="AM78" s="347"/>
    </row>
    <row r="79" spans="1:41" s="308" customFormat="1" ht="21" customHeight="1" x14ac:dyDescent="0.25">
      <c r="A79" s="348"/>
      <c r="B79" s="348"/>
      <c r="C79" s="177" t="s">
        <v>207</v>
      </c>
      <c r="D79" s="24" t="s">
        <v>37</v>
      </c>
      <c r="E79" s="96">
        <f>E78/E19</f>
        <v>0.29047961317302667</v>
      </c>
      <c r="F79" s="100">
        <v>0.25744254203300942</v>
      </c>
      <c r="G79" s="56"/>
      <c r="H79" s="56"/>
      <c r="I79" s="56"/>
      <c r="J79" s="56"/>
      <c r="K79" s="56"/>
      <c r="L79" s="56"/>
      <c r="M79" s="56"/>
      <c r="N79" s="56"/>
      <c r="O79" s="56"/>
      <c r="P79" s="186"/>
      <c r="Q79" s="186"/>
      <c r="R79" s="186"/>
      <c r="S79" s="347"/>
      <c r="T79" s="347"/>
      <c r="U79" s="347"/>
      <c r="V79" s="347"/>
      <c r="W79" s="347"/>
      <c r="X79" s="347"/>
      <c r="Y79" s="347"/>
      <c r="Z79" s="347"/>
      <c r="AA79" s="347"/>
      <c r="AB79" s="347"/>
      <c r="AC79" s="347"/>
      <c r="AD79" s="347"/>
      <c r="AE79" s="347"/>
      <c r="AF79" s="347"/>
      <c r="AG79" s="347"/>
      <c r="AH79" s="347"/>
      <c r="AI79" s="347"/>
      <c r="AJ79" s="347"/>
      <c r="AK79" s="347"/>
      <c r="AL79" s="347"/>
      <c r="AM79" s="347"/>
    </row>
    <row r="80" spans="1:41" s="308" customFormat="1" ht="15" customHeight="1" x14ac:dyDescent="0.25">
      <c r="A80" s="348"/>
      <c r="B80" s="348"/>
      <c r="C80" s="56"/>
      <c r="D80" s="217"/>
      <c r="E80" s="56"/>
      <c r="F80" s="56"/>
      <c r="G80" s="56"/>
      <c r="H80" s="56"/>
      <c r="I80" s="56"/>
      <c r="J80" s="56"/>
      <c r="K80" s="56"/>
      <c r="L80" s="56"/>
      <c r="M80" s="56"/>
      <c r="N80" s="56"/>
      <c r="O80" s="56"/>
      <c r="P80" s="186"/>
      <c r="Q80" s="186"/>
      <c r="R80" s="186"/>
      <c r="S80" s="347"/>
      <c r="T80" s="347"/>
      <c r="U80" s="347"/>
      <c r="V80" s="347"/>
      <c r="W80" s="347"/>
      <c r="X80" s="347"/>
      <c r="Y80" s="347"/>
      <c r="Z80" s="347"/>
      <c r="AA80" s="347"/>
      <c r="AB80" s="347"/>
      <c r="AC80" s="347"/>
      <c r="AD80" s="347"/>
      <c r="AE80" s="347"/>
      <c r="AF80" s="347"/>
      <c r="AG80" s="347"/>
      <c r="AH80" s="347"/>
      <c r="AI80" s="347"/>
      <c r="AJ80" s="347"/>
      <c r="AK80" s="347"/>
      <c r="AL80" s="347"/>
      <c r="AM80" s="347"/>
    </row>
    <row r="81" spans="1:41" ht="15" customHeight="1" x14ac:dyDescent="0.25">
      <c r="A81" s="433"/>
      <c r="B81" s="85"/>
      <c r="F81" s="67"/>
      <c r="H81" s="67"/>
      <c r="J81" s="67"/>
      <c r="L81" s="67"/>
      <c r="O81" s="426"/>
      <c r="P81" s="423"/>
      <c r="Q81" s="423"/>
      <c r="R81" s="423"/>
      <c r="S81" s="2"/>
      <c r="T81" s="2"/>
      <c r="U81" s="2"/>
      <c r="V81" s="2"/>
      <c r="W81" s="2"/>
      <c r="X81" s="2"/>
      <c r="Y81" s="2"/>
      <c r="Z81" s="2"/>
      <c r="AA81" s="2"/>
      <c r="AB81" s="2"/>
      <c r="AC81" s="2"/>
      <c r="AD81" s="2"/>
      <c r="AE81" s="2"/>
      <c r="AF81" s="2"/>
      <c r="AG81" s="2"/>
      <c r="AH81" s="2"/>
      <c r="AI81" s="2"/>
      <c r="AJ81" s="2"/>
      <c r="AK81" s="2"/>
      <c r="AL81" s="2"/>
      <c r="AM81" s="2"/>
    </row>
    <row r="82" spans="1:41" x14ac:dyDescent="0.25">
      <c r="A82" s="433"/>
      <c r="B82" s="85"/>
      <c r="C82" s="67" t="s">
        <v>215</v>
      </c>
      <c r="D82" s="395"/>
      <c r="E82" s="67">
        <v>2024</v>
      </c>
      <c r="F82" s="55"/>
      <c r="G82" s="67">
        <v>2023</v>
      </c>
      <c r="H82" s="55"/>
      <c r="I82" s="67">
        <v>2022</v>
      </c>
      <c r="J82" s="55"/>
      <c r="K82" s="67">
        <v>2021</v>
      </c>
      <c r="L82" s="55"/>
      <c r="O82" s="426"/>
      <c r="P82" s="423"/>
      <c r="Q82" s="423"/>
      <c r="R82" s="423"/>
      <c r="S82" s="2"/>
      <c r="T82" s="2"/>
      <c r="U82" s="2"/>
      <c r="V82" s="2"/>
      <c r="W82" s="2"/>
      <c r="X82" s="2"/>
      <c r="Y82" s="2"/>
      <c r="Z82" s="2"/>
      <c r="AA82" s="2"/>
      <c r="AB82" s="2"/>
      <c r="AC82" s="2"/>
      <c r="AD82" s="2"/>
      <c r="AE82" s="2"/>
      <c r="AF82" s="2"/>
      <c r="AG82" s="2"/>
      <c r="AH82" s="2"/>
      <c r="AI82" s="2"/>
      <c r="AJ82" s="2"/>
      <c r="AK82" s="2"/>
      <c r="AL82" s="2"/>
      <c r="AM82" s="2"/>
    </row>
    <row r="83" spans="1:41" ht="16.5" customHeight="1" x14ac:dyDescent="0.25">
      <c r="A83" s="433"/>
      <c r="B83" s="85"/>
      <c r="C83" s="428"/>
      <c r="D83" s="262"/>
      <c r="E83" s="424" t="s">
        <v>40</v>
      </c>
      <c r="F83" s="68" t="s">
        <v>207</v>
      </c>
      <c r="G83" s="424" t="s">
        <v>40</v>
      </c>
      <c r="H83" s="68" t="s">
        <v>207</v>
      </c>
      <c r="I83" s="424" t="s">
        <v>40</v>
      </c>
      <c r="J83" s="69" t="s">
        <v>207</v>
      </c>
      <c r="K83" s="424" t="s">
        <v>40</v>
      </c>
      <c r="L83" s="68" t="s">
        <v>207</v>
      </c>
      <c r="M83" s="353"/>
      <c r="N83" s="353"/>
      <c r="O83" s="353"/>
      <c r="P83" s="423"/>
      <c r="Q83" s="423"/>
      <c r="R83" s="423"/>
      <c r="S83" s="2"/>
      <c r="T83" s="2"/>
      <c r="U83" s="2"/>
      <c r="V83" s="2"/>
      <c r="W83" s="2"/>
      <c r="X83" s="2"/>
      <c r="Y83" s="2"/>
      <c r="Z83" s="2"/>
      <c r="AA83" s="2"/>
      <c r="AB83" s="2"/>
      <c r="AC83" s="2"/>
      <c r="AD83" s="2"/>
      <c r="AE83" s="2"/>
      <c r="AF83" s="2"/>
      <c r="AG83" s="2"/>
      <c r="AH83" s="2"/>
      <c r="AI83" s="2"/>
      <c r="AJ83" s="2"/>
      <c r="AK83" s="2"/>
      <c r="AL83" s="2"/>
      <c r="AM83" s="2"/>
    </row>
    <row r="84" spans="1:41" ht="24.75" customHeight="1" x14ac:dyDescent="0.25">
      <c r="A84" s="433"/>
      <c r="B84" s="85"/>
      <c r="C84" s="429"/>
      <c r="D84" s="9"/>
      <c r="E84" s="425"/>
      <c r="F84" s="70" t="s">
        <v>209</v>
      </c>
      <c r="G84" s="425"/>
      <c r="H84" s="70" t="s">
        <v>209</v>
      </c>
      <c r="I84" s="425"/>
      <c r="J84" s="70" t="s">
        <v>209</v>
      </c>
      <c r="K84" s="425"/>
      <c r="L84" s="70" t="s">
        <v>209</v>
      </c>
      <c r="M84" s="353"/>
      <c r="N84" s="353"/>
      <c r="O84" s="353"/>
      <c r="P84" s="423"/>
      <c r="Q84" s="423"/>
      <c r="R84" s="423"/>
      <c r="S84" s="2"/>
      <c r="T84" s="2"/>
      <c r="U84" s="2"/>
      <c r="V84" s="2"/>
      <c r="W84" s="2"/>
      <c r="X84" s="2"/>
      <c r="Y84" s="2"/>
      <c r="Z84" s="2"/>
      <c r="AA84" s="2"/>
      <c r="AB84" s="2"/>
      <c r="AC84" s="2"/>
      <c r="AD84" s="2"/>
      <c r="AE84" s="2"/>
      <c r="AF84" s="2"/>
      <c r="AG84" s="2"/>
      <c r="AH84" s="2"/>
      <c r="AI84" s="2"/>
      <c r="AJ84" s="2"/>
      <c r="AK84" s="2"/>
      <c r="AL84" s="2"/>
      <c r="AM84" s="2"/>
    </row>
    <row r="85" spans="1:41" ht="21" customHeight="1" x14ac:dyDescent="0.25">
      <c r="A85" s="85"/>
      <c r="B85" s="85"/>
      <c r="C85" s="410" t="s">
        <v>216</v>
      </c>
      <c r="D85" s="21"/>
      <c r="E85" s="387"/>
      <c r="F85" s="57"/>
      <c r="G85" s="387"/>
      <c r="H85" s="57"/>
      <c r="I85" s="387"/>
      <c r="J85" s="57"/>
      <c r="K85" s="387"/>
      <c r="L85" s="57"/>
      <c r="M85" s="353"/>
      <c r="N85" s="353"/>
      <c r="O85" s="353"/>
      <c r="Q85" s="6"/>
      <c r="R85" s="6"/>
      <c r="S85" s="6"/>
      <c r="T85" s="6"/>
      <c r="U85" s="2"/>
      <c r="V85" s="2"/>
      <c r="W85" s="2"/>
      <c r="X85" s="2"/>
      <c r="Y85" s="2"/>
      <c r="Z85" s="2"/>
      <c r="AA85" s="2"/>
      <c r="AB85" s="2"/>
      <c r="AC85" s="2"/>
      <c r="AD85" s="2"/>
      <c r="AE85" s="2"/>
      <c r="AF85" s="2"/>
      <c r="AG85" s="2"/>
      <c r="AH85" s="2"/>
      <c r="AI85" s="2"/>
      <c r="AJ85" s="2"/>
      <c r="AK85" s="2"/>
      <c r="AL85" s="2"/>
      <c r="AM85" s="2"/>
      <c r="AN85" s="2"/>
      <c r="AO85" s="2"/>
    </row>
    <row r="86" spans="1:41" s="308" customFormat="1" ht="21" customHeight="1" x14ac:dyDescent="0.25">
      <c r="A86" s="348"/>
      <c r="B86" s="348"/>
      <c r="C86" s="24" t="s">
        <v>36</v>
      </c>
      <c r="D86" s="21"/>
      <c r="E86" s="60">
        <v>2714</v>
      </c>
      <c r="F86" s="99">
        <f>E86/E44</f>
        <v>0.29255147138083432</v>
      </c>
      <c r="G86" s="60">
        <v>2819</v>
      </c>
      <c r="H86" s="99">
        <v>0.29008026342868903</v>
      </c>
      <c r="I86" s="60">
        <v>2358</v>
      </c>
      <c r="J86" s="99">
        <v>0.23</v>
      </c>
      <c r="K86" s="60">
        <v>3451</v>
      </c>
      <c r="L86" s="99">
        <v>0.23</v>
      </c>
      <c r="M86" s="353"/>
      <c r="N86" s="353"/>
      <c r="O86" s="353"/>
      <c r="P86" s="309"/>
      <c r="Q86" s="186"/>
      <c r="R86" s="186"/>
      <c r="S86" s="347"/>
      <c r="T86" s="347"/>
      <c r="U86" s="347"/>
      <c r="V86" s="347"/>
      <c r="W86" s="347"/>
      <c r="X86" s="347"/>
      <c r="Y86" s="347"/>
      <c r="Z86" s="347"/>
      <c r="AA86" s="347"/>
      <c r="AB86" s="347"/>
      <c r="AC86" s="347"/>
      <c r="AD86" s="347"/>
      <c r="AE86" s="347"/>
      <c r="AF86" s="347"/>
      <c r="AG86" s="347"/>
      <c r="AH86" s="347"/>
      <c r="AI86" s="347"/>
      <c r="AJ86" s="347"/>
      <c r="AK86" s="347"/>
      <c r="AL86" s="347"/>
      <c r="AM86" s="347"/>
    </row>
    <row r="87" spans="1:41" s="308" customFormat="1" ht="21" customHeight="1" x14ac:dyDescent="0.25">
      <c r="A87" s="348"/>
      <c r="B87" s="348"/>
      <c r="C87" s="24" t="s">
        <v>38</v>
      </c>
      <c r="D87" s="21"/>
      <c r="E87" s="60">
        <v>6177</v>
      </c>
      <c r="F87" s="99">
        <f>E87/G44</f>
        <v>0.28967360720315138</v>
      </c>
      <c r="G87" s="60">
        <v>5526</v>
      </c>
      <c r="H87" s="99">
        <v>0.24351121491208744</v>
      </c>
      <c r="I87" s="60">
        <v>5254</v>
      </c>
      <c r="J87" s="99">
        <v>0.23</v>
      </c>
      <c r="K87" s="60">
        <v>7083</v>
      </c>
      <c r="L87" s="99">
        <v>0.24</v>
      </c>
      <c r="M87" s="353"/>
      <c r="N87" s="353"/>
      <c r="O87" s="353"/>
      <c r="P87" s="309"/>
      <c r="Q87" s="186"/>
      <c r="R87" s="186"/>
      <c r="S87" s="347"/>
      <c r="T87" s="347"/>
      <c r="U87" s="347"/>
      <c r="V87" s="347"/>
      <c r="W87" s="347"/>
      <c r="X87" s="347"/>
      <c r="Y87" s="347"/>
      <c r="Z87" s="347"/>
      <c r="AA87" s="347"/>
      <c r="AB87" s="347"/>
      <c r="AC87" s="347"/>
      <c r="AD87" s="347"/>
      <c r="AE87" s="347"/>
      <c r="AF87" s="347"/>
      <c r="AG87" s="347"/>
      <c r="AH87" s="347"/>
      <c r="AI87" s="347"/>
      <c r="AJ87" s="347"/>
      <c r="AK87" s="347"/>
      <c r="AL87" s="347"/>
      <c r="AM87" s="347"/>
    </row>
    <row r="88" spans="1:41" s="308" customFormat="1" ht="21" customHeight="1" x14ac:dyDescent="0.25">
      <c r="A88" s="307"/>
      <c r="B88" s="307"/>
      <c r="C88" s="211" t="s">
        <v>217</v>
      </c>
      <c r="D88" s="211"/>
      <c r="E88" s="60"/>
      <c r="F88" s="60"/>
      <c r="G88" s="16"/>
      <c r="H88" s="16"/>
      <c r="I88" s="16"/>
      <c r="J88" s="16"/>
      <c r="K88" s="16"/>
      <c r="L88" s="16"/>
      <c r="M88" s="353"/>
      <c r="N88" s="353"/>
      <c r="O88" s="353"/>
      <c r="P88" s="309"/>
      <c r="Q88" s="186"/>
      <c r="R88" s="186"/>
      <c r="S88" s="347"/>
      <c r="T88" s="347"/>
      <c r="U88" s="347"/>
      <c r="V88" s="347"/>
      <c r="W88" s="347"/>
      <c r="X88" s="347"/>
      <c r="Y88" s="347"/>
      <c r="Z88" s="347"/>
      <c r="AA88" s="347"/>
      <c r="AB88" s="347"/>
      <c r="AC88" s="347"/>
      <c r="AD88" s="347"/>
      <c r="AE88" s="347"/>
      <c r="AF88" s="347"/>
      <c r="AG88" s="347"/>
      <c r="AH88" s="347"/>
      <c r="AI88" s="347"/>
      <c r="AJ88" s="347"/>
      <c r="AK88" s="347"/>
      <c r="AL88" s="347"/>
      <c r="AM88" s="347"/>
    </row>
    <row r="89" spans="1:41" s="308" customFormat="1" ht="21" customHeight="1" x14ac:dyDescent="0.25">
      <c r="A89" s="348"/>
      <c r="B89" s="348"/>
      <c r="C89" s="24" t="s">
        <v>212</v>
      </c>
      <c r="D89" s="21"/>
      <c r="E89" s="60">
        <v>2333</v>
      </c>
      <c r="F89" s="99">
        <v>0.29464511240212177</v>
      </c>
      <c r="G89" s="60">
        <v>2381</v>
      </c>
      <c r="H89" s="99">
        <v>0.32429855625170251</v>
      </c>
      <c r="I89" s="60">
        <v>2045</v>
      </c>
      <c r="J89" s="99">
        <v>0.26</v>
      </c>
      <c r="K89" s="60">
        <v>2694</v>
      </c>
      <c r="L89" s="99">
        <v>0.2</v>
      </c>
      <c r="M89" s="353"/>
      <c r="N89" s="353"/>
      <c r="O89" s="353"/>
      <c r="P89" s="309"/>
      <c r="Q89" s="186"/>
      <c r="R89" s="186"/>
      <c r="S89" s="347"/>
      <c r="T89" s="347"/>
      <c r="U89" s="347"/>
      <c r="V89" s="347"/>
      <c r="W89" s="347"/>
      <c r="X89" s="347"/>
      <c r="Y89" s="347"/>
      <c r="Z89" s="347"/>
      <c r="AA89" s="347"/>
      <c r="AB89" s="347"/>
      <c r="AC89" s="347"/>
      <c r="AD89" s="347"/>
      <c r="AE89" s="347"/>
      <c r="AF89" s="347"/>
      <c r="AG89" s="347"/>
      <c r="AH89" s="347"/>
      <c r="AI89" s="347"/>
      <c r="AJ89" s="347"/>
      <c r="AK89" s="347"/>
      <c r="AL89" s="347"/>
      <c r="AM89" s="347"/>
    </row>
    <row r="90" spans="1:41" s="308" customFormat="1" ht="21" customHeight="1" x14ac:dyDescent="0.25">
      <c r="A90" s="348"/>
      <c r="B90" s="348"/>
      <c r="C90" s="24" t="s">
        <v>213</v>
      </c>
      <c r="D90" s="21"/>
      <c r="E90" s="60">
        <v>3986</v>
      </c>
      <c r="F90" s="99">
        <v>0.29504071058475201</v>
      </c>
      <c r="G90" s="60">
        <v>3849</v>
      </c>
      <c r="H90" s="99">
        <v>0.26574150787075396</v>
      </c>
      <c r="I90" s="60">
        <v>3743</v>
      </c>
      <c r="J90" s="99">
        <v>0.24</v>
      </c>
      <c r="K90" s="60">
        <v>5200</v>
      </c>
      <c r="L90" s="99">
        <v>0.27</v>
      </c>
      <c r="M90" s="353"/>
      <c r="O90" s="186"/>
      <c r="P90" s="309"/>
      <c r="Q90" s="186"/>
      <c r="R90" s="186"/>
      <c r="S90" s="347"/>
      <c r="T90" s="347"/>
      <c r="U90" s="347"/>
      <c r="V90" s="347"/>
      <c r="W90" s="347"/>
      <c r="X90" s="347"/>
      <c r="Y90" s="347"/>
      <c r="Z90" s="347"/>
      <c r="AA90" s="347"/>
      <c r="AB90" s="347"/>
      <c r="AC90" s="347"/>
      <c r="AD90" s="347"/>
      <c r="AE90" s="347"/>
      <c r="AF90" s="347"/>
      <c r="AG90" s="347"/>
      <c r="AH90" s="347"/>
      <c r="AI90" s="347"/>
      <c r="AJ90" s="347"/>
      <c r="AK90" s="347"/>
      <c r="AL90" s="347"/>
      <c r="AM90" s="347"/>
    </row>
    <row r="91" spans="1:41" s="308" customFormat="1" ht="21" customHeight="1" x14ac:dyDescent="0.25">
      <c r="A91" s="348"/>
      <c r="B91" s="348"/>
      <c r="C91" s="24" t="s">
        <v>214</v>
      </c>
      <c r="D91" s="21"/>
      <c r="E91" s="60">
        <v>2572</v>
      </c>
      <c r="F91" s="99">
        <v>0.28044924217642569</v>
      </c>
      <c r="G91" s="59">
        <v>2115</v>
      </c>
      <c r="H91" s="99">
        <v>0.19973557465294173</v>
      </c>
      <c r="I91" s="97">
        <v>1825</v>
      </c>
      <c r="J91" s="99">
        <v>0.18</v>
      </c>
      <c r="K91" s="60">
        <v>2640</v>
      </c>
      <c r="L91" s="99">
        <v>0.23</v>
      </c>
      <c r="M91" s="353"/>
      <c r="O91" s="186"/>
      <c r="P91" s="309"/>
      <c r="Q91" s="186"/>
      <c r="R91" s="186"/>
      <c r="S91" s="347"/>
      <c r="T91" s="347"/>
      <c r="U91" s="347"/>
      <c r="V91" s="347"/>
      <c r="W91" s="347"/>
      <c r="X91" s="347"/>
      <c r="Y91" s="347"/>
      <c r="Z91" s="347"/>
      <c r="AA91" s="347"/>
      <c r="AB91" s="347"/>
      <c r="AC91" s="347"/>
      <c r="AD91" s="347"/>
      <c r="AE91" s="347"/>
      <c r="AF91" s="347"/>
      <c r="AG91" s="347"/>
      <c r="AH91" s="347"/>
      <c r="AI91" s="347"/>
      <c r="AJ91" s="347"/>
      <c r="AK91" s="347"/>
      <c r="AL91" s="347"/>
      <c r="AM91" s="347"/>
    </row>
    <row r="92" spans="1:41" s="308" customFormat="1" ht="21" customHeight="1" x14ac:dyDescent="0.25">
      <c r="A92" s="307"/>
      <c r="B92" s="307"/>
      <c r="C92" s="211" t="s">
        <v>218</v>
      </c>
      <c r="D92" s="211"/>
      <c r="E92" s="60"/>
      <c r="F92" s="60"/>
      <c r="G92" s="430"/>
      <c r="H92" s="430"/>
      <c r="I92" s="16"/>
      <c r="J92" s="16"/>
      <c r="K92" s="16"/>
      <c r="L92" s="16"/>
      <c r="M92" s="353"/>
      <c r="O92" s="186"/>
      <c r="P92" s="309"/>
      <c r="Q92" s="186"/>
      <c r="R92" s="186"/>
      <c r="S92" s="347"/>
      <c r="T92" s="347"/>
      <c r="U92" s="347"/>
      <c r="V92" s="347"/>
      <c r="W92" s="347"/>
      <c r="X92" s="347"/>
      <c r="Y92" s="347"/>
      <c r="Z92" s="347"/>
      <c r="AA92" s="347"/>
      <c r="AB92" s="347"/>
      <c r="AC92" s="347"/>
      <c r="AD92" s="347"/>
      <c r="AE92" s="347"/>
      <c r="AF92" s="347"/>
      <c r="AG92" s="347"/>
      <c r="AH92" s="347"/>
      <c r="AI92" s="347"/>
      <c r="AJ92" s="347"/>
      <c r="AK92" s="347"/>
      <c r="AL92" s="347"/>
      <c r="AM92" s="347"/>
    </row>
    <row r="93" spans="1:41" s="308" customFormat="1" ht="21" customHeight="1" x14ac:dyDescent="0.25">
      <c r="A93" s="348"/>
      <c r="B93" s="348"/>
      <c r="C93" s="24" t="s">
        <v>156</v>
      </c>
      <c r="D93" s="21"/>
      <c r="E93" s="60">
        <v>2469</v>
      </c>
      <c r="F93" s="99">
        <f>E93/E13</f>
        <v>0.24274899223281879</v>
      </c>
      <c r="G93" s="60">
        <v>1979</v>
      </c>
      <c r="H93" s="99">
        <v>0.19478346456692913</v>
      </c>
      <c r="I93" s="60">
        <v>2118</v>
      </c>
      <c r="J93" s="99">
        <v>0.23</v>
      </c>
      <c r="K93" s="60">
        <v>2188</v>
      </c>
      <c r="L93" s="99">
        <v>0.21</v>
      </c>
      <c r="O93" s="186"/>
      <c r="P93" s="309"/>
      <c r="Q93" s="186"/>
      <c r="R93" s="186"/>
      <c r="S93" s="347"/>
      <c r="T93" s="347"/>
      <c r="U93" s="347"/>
      <c r="V93" s="347"/>
      <c r="W93" s="347"/>
      <c r="X93" s="347"/>
      <c r="Y93" s="347"/>
      <c r="Z93" s="347"/>
      <c r="AA93" s="347"/>
      <c r="AB93" s="347"/>
      <c r="AC93" s="347"/>
      <c r="AD93" s="347"/>
      <c r="AE93" s="347"/>
      <c r="AF93" s="347"/>
      <c r="AG93" s="347"/>
      <c r="AH93" s="347"/>
      <c r="AI93" s="347"/>
      <c r="AJ93" s="347"/>
      <c r="AK93" s="347"/>
      <c r="AL93" s="347"/>
      <c r="AM93" s="347"/>
    </row>
    <row r="94" spans="1:41" s="308" customFormat="1" ht="21" customHeight="1" x14ac:dyDescent="0.25">
      <c r="A94" s="348"/>
      <c r="B94" s="348"/>
      <c r="C94" s="24" t="s">
        <v>157</v>
      </c>
      <c r="D94" s="21"/>
      <c r="E94" s="60">
        <v>6422</v>
      </c>
      <c r="F94" s="99">
        <f>E94/E15</f>
        <v>0.31523659925387787</v>
      </c>
      <c r="G94" s="60">
        <v>6366</v>
      </c>
      <c r="H94" s="99">
        <v>0.28682135616129761</v>
      </c>
      <c r="I94" s="60">
        <v>5495</v>
      </c>
      <c r="J94" s="99">
        <v>0.23</v>
      </c>
      <c r="K94" s="60">
        <v>8346</v>
      </c>
      <c r="L94" s="99">
        <v>0.25</v>
      </c>
      <c r="O94" s="186"/>
      <c r="P94" s="309"/>
      <c r="Q94" s="186"/>
      <c r="R94" s="186"/>
      <c r="S94" s="347"/>
      <c r="T94" s="347"/>
      <c r="U94" s="347"/>
      <c r="V94" s="347"/>
      <c r="W94" s="347"/>
      <c r="X94" s="347"/>
      <c r="Y94" s="347"/>
      <c r="Z94" s="347"/>
      <c r="AA94" s="347"/>
      <c r="AB94" s="347"/>
      <c r="AC94" s="347"/>
      <c r="AD94" s="347"/>
      <c r="AE94" s="347"/>
      <c r="AF94" s="347"/>
      <c r="AG94" s="347"/>
      <c r="AH94" s="347"/>
      <c r="AI94" s="347"/>
      <c r="AJ94" s="347"/>
      <c r="AK94" s="347"/>
      <c r="AL94" s="347"/>
      <c r="AM94" s="347"/>
    </row>
    <row r="95" spans="1:41" s="308" customFormat="1" ht="21" customHeight="1" x14ac:dyDescent="0.25">
      <c r="A95" s="348"/>
      <c r="B95" s="348"/>
      <c r="C95" s="24" t="s">
        <v>158</v>
      </c>
      <c r="D95" s="21"/>
      <c r="E95" s="60">
        <v>0</v>
      </c>
      <c r="F95" s="99">
        <f>E95/E17</f>
        <v>0</v>
      </c>
      <c r="G95" s="59">
        <v>0</v>
      </c>
      <c r="H95" s="99">
        <v>0</v>
      </c>
      <c r="I95" s="59">
        <v>0</v>
      </c>
      <c r="J95" s="99">
        <v>0</v>
      </c>
      <c r="K95" s="59">
        <v>0</v>
      </c>
      <c r="L95" s="99">
        <v>0</v>
      </c>
      <c r="O95" s="186"/>
      <c r="P95" s="309"/>
      <c r="Q95" s="186"/>
      <c r="R95" s="186"/>
      <c r="S95" s="347"/>
      <c r="T95" s="347"/>
      <c r="U95" s="347"/>
      <c r="V95" s="347"/>
      <c r="W95" s="347"/>
      <c r="X95" s="347"/>
      <c r="Y95" s="347"/>
      <c r="Z95" s="347"/>
      <c r="AA95" s="347"/>
      <c r="AB95" s="347"/>
      <c r="AC95" s="347"/>
      <c r="AD95" s="347"/>
      <c r="AE95" s="347"/>
      <c r="AF95" s="347"/>
      <c r="AG95" s="347"/>
      <c r="AH95" s="347"/>
      <c r="AI95" s="347"/>
      <c r="AJ95" s="347"/>
      <c r="AK95" s="347"/>
      <c r="AL95" s="347"/>
      <c r="AM95" s="347"/>
    </row>
    <row r="96" spans="1:41" ht="15" customHeight="1" x14ac:dyDescent="0.25">
      <c r="A96" s="85"/>
      <c r="B96" s="85"/>
      <c r="C96" s="33"/>
      <c r="D96" s="399"/>
      <c r="E96" s="126"/>
      <c r="F96" s="125"/>
      <c r="G96" s="126"/>
      <c r="H96" s="125"/>
      <c r="I96" s="126"/>
      <c r="L96" s="6"/>
      <c r="M96" s="72"/>
      <c r="N96" s="6"/>
      <c r="O96" s="6"/>
      <c r="P96" s="2"/>
      <c r="Q96" s="2"/>
      <c r="R96" s="2"/>
      <c r="S96" s="2"/>
      <c r="T96" s="2"/>
      <c r="U96" s="2"/>
      <c r="V96" s="2"/>
      <c r="W96" s="2"/>
      <c r="X96" s="2"/>
      <c r="Y96" s="2"/>
      <c r="Z96" s="2"/>
      <c r="AA96" s="2"/>
      <c r="AB96" s="2"/>
      <c r="AC96" s="2"/>
      <c r="AD96" s="2"/>
      <c r="AE96" s="2"/>
      <c r="AF96" s="2"/>
      <c r="AG96" s="2"/>
      <c r="AH96" s="2"/>
      <c r="AI96" s="2"/>
      <c r="AJ96" s="2"/>
    </row>
    <row r="97" spans="1:44" ht="15" customHeight="1" x14ac:dyDescent="0.25">
      <c r="A97" s="85"/>
      <c r="B97" s="85"/>
      <c r="C97" s="7"/>
      <c r="D97" s="426"/>
      <c r="E97" s="426"/>
      <c r="F97" s="62"/>
      <c r="G97" s="7"/>
      <c r="H97" s="7"/>
      <c r="I97" s="7"/>
      <c r="J97" s="158"/>
      <c r="K97" s="7"/>
      <c r="L97" s="225"/>
      <c r="M97" s="7"/>
      <c r="N97" s="157"/>
      <c r="O97" s="7"/>
      <c r="P97" s="6"/>
      <c r="Q97" s="6"/>
      <c r="R97" s="6"/>
      <c r="S97" s="2"/>
      <c r="T97" s="2"/>
      <c r="U97" s="2"/>
      <c r="V97" s="2"/>
      <c r="W97" s="2"/>
      <c r="X97" s="2"/>
      <c r="Y97" s="2"/>
      <c r="Z97" s="2"/>
      <c r="AA97" s="2"/>
      <c r="AB97" s="2"/>
      <c r="AC97" s="2"/>
      <c r="AD97" s="2"/>
      <c r="AE97" s="2"/>
      <c r="AF97" s="2"/>
      <c r="AG97" s="2"/>
      <c r="AH97" s="2"/>
      <c r="AI97" s="2"/>
      <c r="AJ97" s="2"/>
      <c r="AK97" s="2"/>
      <c r="AL97" s="2"/>
      <c r="AM97" s="2"/>
    </row>
    <row r="98" spans="1:44" ht="15.75" x14ac:dyDescent="0.25">
      <c r="A98" s="85"/>
      <c r="B98" s="49" t="s">
        <v>219</v>
      </c>
      <c r="D98" s="426"/>
      <c r="E98" s="426"/>
      <c r="F98" s="7"/>
      <c r="G98" s="7"/>
      <c r="H98" s="7"/>
      <c r="I98" s="7"/>
      <c r="J98" s="7"/>
      <c r="K98" s="7"/>
      <c r="L98" s="7"/>
      <c r="M98" s="7"/>
      <c r="N98" s="7"/>
      <c r="O98" s="7"/>
      <c r="P98" s="7"/>
      <c r="Q98" s="7"/>
      <c r="R98" s="7"/>
      <c r="S98" s="7"/>
      <c r="T98" s="7"/>
      <c r="U98" s="7"/>
      <c r="V98" s="2"/>
      <c r="W98" s="2"/>
      <c r="X98" s="2"/>
      <c r="Y98" s="2"/>
      <c r="Z98" s="2"/>
      <c r="AA98" s="2"/>
      <c r="AB98" s="2"/>
      <c r="AC98" s="2"/>
      <c r="AD98" s="2"/>
      <c r="AE98" s="2"/>
      <c r="AF98" s="2"/>
      <c r="AG98" s="2"/>
      <c r="AH98" s="2"/>
      <c r="AI98" s="2"/>
      <c r="AJ98" s="2"/>
      <c r="AK98" s="2"/>
      <c r="AL98" s="2"/>
      <c r="AM98" s="2"/>
    </row>
    <row r="99" spans="1:44" ht="15" customHeight="1" x14ac:dyDescent="0.25">
      <c r="A99" s="85"/>
      <c r="B99" s="85"/>
      <c r="C99" s="7"/>
      <c r="D99" s="53"/>
      <c r="E99" s="7"/>
      <c r="F99" s="7"/>
      <c r="G99" s="7"/>
      <c r="H99" s="7"/>
      <c r="I99" s="7"/>
      <c r="J99" s="7"/>
      <c r="K99" s="7"/>
      <c r="L99" s="61"/>
      <c r="M99" s="7"/>
      <c r="N99" s="7"/>
      <c r="O99" s="7"/>
      <c r="P99" s="7"/>
      <c r="Q99" s="7"/>
      <c r="R99" s="7"/>
      <c r="S99" s="7"/>
      <c r="T99" s="7"/>
      <c r="U99" s="7"/>
      <c r="V99" s="2"/>
      <c r="W99" s="2"/>
      <c r="X99" s="2"/>
      <c r="Y99" s="2"/>
      <c r="Z99" s="2"/>
      <c r="AA99" s="2"/>
      <c r="AB99" s="2"/>
      <c r="AC99" s="2"/>
      <c r="AD99" s="2"/>
      <c r="AE99" s="2"/>
      <c r="AF99" s="2"/>
      <c r="AG99" s="2"/>
      <c r="AH99" s="2"/>
      <c r="AI99" s="2"/>
      <c r="AJ99" s="2"/>
      <c r="AK99" s="2"/>
      <c r="AL99" s="2"/>
      <c r="AM99" s="2"/>
    </row>
    <row r="100" spans="1:44" ht="15.75" x14ac:dyDescent="0.25">
      <c r="A100" s="85"/>
      <c r="B100" s="85"/>
      <c r="C100" s="51" t="s">
        <v>220</v>
      </c>
      <c r="D100" s="400"/>
      <c r="E100" s="55">
        <v>2024</v>
      </c>
      <c r="F100" s="55"/>
      <c r="G100" s="55">
        <v>2023</v>
      </c>
      <c r="H100" s="55"/>
      <c r="I100" s="55">
        <v>2022</v>
      </c>
      <c r="J100" s="55"/>
      <c r="K100" s="7"/>
      <c r="L100" s="7"/>
      <c r="M100" s="7"/>
      <c r="N100" s="7"/>
      <c r="O100" s="7"/>
      <c r="P100" s="7"/>
      <c r="Q100" s="7"/>
      <c r="R100" s="2"/>
      <c r="S100" s="2"/>
      <c r="T100" s="2"/>
      <c r="U100" s="2"/>
      <c r="V100" s="2"/>
      <c r="W100" s="2"/>
      <c r="X100" s="2"/>
      <c r="Y100" s="2"/>
      <c r="Z100" s="2"/>
      <c r="AA100" s="2"/>
      <c r="AB100" s="2"/>
      <c r="AC100" s="2"/>
      <c r="AD100" s="2"/>
      <c r="AE100" s="2"/>
      <c r="AF100" s="2"/>
      <c r="AG100" s="2"/>
      <c r="AH100" s="2"/>
      <c r="AI100" s="2"/>
    </row>
    <row r="101" spans="1:44" s="308" customFormat="1" ht="21" customHeight="1" x14ac:dyDescent="0.25">
      <c r="A101" s="348"/>
      <c r="B101" s="348"/>
      <c r="C101" s="211"/>
      <c r="D101" s="211" t="s">
        <v>27</v>
      </c>
      <c r="E101" s="354" t="s">
        <v>36</v>
      </c>
      <c r="F101" s="354" t="s">
        <v>38</v>
      </c>
      <c r="G101" s="354" t="s">
        <v>36</v>
      </c>
      <c r="H101" s="354" t="s">
        <v>38</v>
      </c>
      <c r="I101" s="354" t="s">
        <v>36</v>
      </c>
      <c r="J101" s="354" t="s">
        <v>38</v>
      </c>
      <c r="K101" s="56"/>
      <c r="L101" s="56"/>
      <c r="M101" s="56"/>
      <c r="N101" s="56"/>
      <c r="O101" s="56"/>
      <c r="P101" s="56"/>
      <c r="Q101" s="56"/>
      <c r="R101" s="347"/>
      <c r="S101" s="347"/>
      <c r="T101" s="347"/>
      <c r="U101" s="347"/>
      <c r="V101" s="347"/>
      <c r="W101" s="347"/>
      <c r="X101" s="347"/>
      <c r="Y101" s="347"/>
      <c r="Z101" s="347"/>
      <c r="AA101" s="347"/>
      <c r="AB101" s="347"/>
      <c r="AC101" s="347"/>
      <c r="AD101" s="347"/>
    </row>
    <row r="102" spans="1:44" s="308" customFormat="1" ht="21" customHeight="1" x14ac:dyDescent="0.25">
      <c r="A102" s="348"/>
      <c r="B102" s="348"/>
      <c r="C102" s="58" t="s">
        <v>221</v>
      </c>
      <c r="D102" s="24" t="s">
        <v>37</v>
      </c>
      <c r="E102" s="95">
        <v>0.56999999999999995</v>
      </c>
      <c r="F102" s="95">
        <v>0.43</v>
      </c>
      <c r="G102" s="95">
        <v>0.5</v>
      </c>
      <c r="H102" s="355">
        <v>0.5</v>
      </c>
      <c r="I102" s="355">
        <v>0.43</v>
      </c>
      <c r="J102" s="355">
        <v>0.56999999999999995</v>
      </c>
      <c r="K102" s="56"/>
      <c r="L102" s="56"/>
      <c r="M102" s="56"/>
      <c r="N102" s="56"/>
      <c r="O102" s="56"/>
      <c r="P102" s="56"/>
      <c r="Q102" s="56"/>
      <c r="R102" s="347"/>
      <c r="S102" s="347"/>
      <c r="T102" s="347"/>
      <c r="U102" s="347"/>
      <c r="V102" s="347"/>
      <c r="W102" s="347"/>
      <c r="X102" s="347"/>
      <c r="Y102" s="347"/>
      <c r="Z102" s="347"/>
      <c r="AA102" s="347"/>
      <c r="AB102" s="347"/>
      <c r="AC102" s="347"/>
      <c r="AD102" s="347"/>
    </row>
    <row r="103" spans="1:44" s="308" customFormat="1" ht="21" customHeight="1" x14ac:dyDescent="0.25">
      <c r="A103" s="348"/>
      <c r="B103" s="348"/>
      <c r="C103" s="58" t="s">
        <v>222</v>
      </c>
      <c r="D103" s="24" t="s">
        <v>37</v>
      </c>
      <c r="E103" s="149">
        <v>0.19</v>
      </c>
      <c r="F103" s="149">
        <v>0.81</v>
      </c>
      <c r="G103" s="95">
        <v>0.20200000000000001</v>
      </c>
      <c r="H103" s="355">
        <v>0.79800000000000004</v>
      </c>
      <c r="I103" s="355">
        <v>0.23</v>
      </c>
      <c r="J103" s="355">
        <v>0.77</v>
      </c>
      <c r="K103" s="356"/>
      <c r="L103" s="56"/>
      <c r="M103" s="56"/>
      <c r="N103" s="56"/>
      <c r="O103" s="56"/>
      <c r="P103" s="56"/>
      <c r="Q103" s="56"/>
      <c r="R103" s="347"/>
      <c r="S103" s="347"/>
      <c r="T103" s="347"/>
      <c r="U103" s="347"/>
      <c r="V103" s="347"/>
      <c r="W103" s="347"/>
      <c r="X103" s="347"/>
      <c r="Y103" s="347"/>
      <c r="Z103" s="347"/>
      <c r="AA103" s="347"/>
      <c r="AB103" s="347"/>
      <c r="AC103" s="347"/>
      <c r="AD103" s="347"/>
    </row>
    <row r="104" spans="1:44" s="308" customFormat="1" ht="21" customHeight="1" x14ac:dyDescent="0.25">
      <c r="A104" s="348"/>
      <c r="B104" s="348"/>
      <c r="C104" s="58" t="s">
        <v>223</v>
      </c>
      <c r="D104" s="24" t="s">
        <v>37</v>
      </c>
      <c r="E104" s="95">
        <v>0.21</v>
      </c>
      <c r="F104" s="95">
        <v>0.79</v>
      </c>
      <c r="G104" s="99">
        <v>0.182</v>
      </c>
      <c r="H104" s="355">
        <v>0.81800000000000006</v>
      </c>
      <c r="I104" s="355">
        <v>0.17</v>
      </c>
      <c r="J104" s="355">
        <v>0.83</v>
      </c>
      <c r="K104" s="56"/>
      <c r="L104" s="356"/>
      <c r="M104" s="56"/>
      <c r="N104" s="56"/>
      <c r="O104" s="56"/>
      <c r="P104" s="56"/>
      <c r="Q104" s="56"/>
      <c r="R104" s="347"/>
      <c r="S104" s="347"/>
      <c r="T104" s="347"/>
      <c r="U104" s="347"/>
      <c r="V104" s="347"/>
      <c r="W104" s="347"/>
      <c r="X104" s="347"/>
      <c r="Y104" s="347"/>
      <c r="Z104" s="347"/>
      <c r="AA104" s="347"/>
      <c r="AB104" s="347"/>
      <c r="AC104" s="347"/>
      <c r="AD104" s="347"/>
    </row>
    <row r="105" spans="1:44" s="308" customFormat="1" ht="21" customHeight="1" x14ac:dyDescent="0.25">
      <c r="A105" s="348"/>
      <c r="B105" s="348"/>
      <c r="C105" s="58" t="s">
        <v>224</v>
      </c>
      <c r="D105" s="24" t="s">
        <v>37</v>
      </c>
      <c r="E105" s="95">
        <v>0.3</v>
      </c>
      <c r="F105" s="95">
        <v>0.7</v>
      </c>
      <c r="G105" s="99">
        <v>0.29899999999999999</v>
      </c>
      <c r="H105" s="355">
        <v>0.70100000000000007</v>
      </c>
      <c r="I105" s="149">
        <v>0.31</v>
      </c>
      <c r="J105" s="149">
        <v>0.69</v>
      </c>
      <c r="K105" s="56"/>
      <c r="L105" s="56"/>
      <c r="M105" s="56"/>
      <c r="N105" s="56"/>
      <c r="O105" s="56"/>
      <c r="P105" s="56"/>
      <c r="Q105" s="56"/>
      <c r="R105" s="347"/>
      <c r="S105" s="347"/>
      <c r="T105" s="347"/>
      <c r="U105" s="347"/>
      <c r="V105" s="347"/>
      <c r="W105" s="347"/>
      <c r="X105" s="347"/>
      <c r="Y105" s="347"/>
      <c r="Z105" s="347"/>
      <c r="AA105" s="347"/>
      <c r="AB105" s="347"/>
      <c r="AC105" s="347"/>
      <c r="AD105" s="347"/>
    </row>
    <row r="106" spans="1:44" ht="15" customHeight="1" x14ac:dyDescent="0.25">
      <c r="A106" s="85"/>
      <c r="B106" s="85"/>
      <c r="C106" s="103"/>
      <c r="D106" s="19"/>
      <c r="E106" s="19"/>
      <c r="F106" s="19"/>
      <c r="G106" s="19"/>
      <c r="H106" s="19"/>
      <c r="I106" s="19"/>
      <c r="J106" s="19"/>
      <c r="K106" s="19"/>
      <c r="L106" s="7"/>
      <c r="M106" s="7"/>
      <c r="N106" s="7"/>
      <c r="O106" s="7"/>
      <c r="P106" s="7"/>
      <c r="Q106" s="7"/>
      <c r="R106" s="7"/>
      <c r="S106" s="7"/>
      <c r="T106" s="7"/>
      <c r="U106" s="7"/>
      <c r="V106" s="2"/>
      <c r="W106" s="2"/>
      <c r="X106" s="2"/>
      <c r="Y106" s="2"/>
      <c r="Z106" s="2"/>
      <c r="AA106" s="2"/>
      <c r="AB106" s="2"/>
      <c r="AC106" s="2"/>
      <c r="AD106" s="2"/>
      <c r="AE106" s="2"/>
      <c r="AF106" s="2"/>
      <c r="AG106" s="2"/>
      <c r="AH106" s="2"/>
      <c r="AI106" s="2"/>
      <c r="AJ106" s="2"/>
      <c r="AK106" s="2"/>
      <c r="AL106" s="2"/>
      <c r="AM106" s="2"/>
    </row>
    <row r="107" spans="1:44" ht="15" customHeight="1" x14ac:dyDescent="0.25">
      <c r="A107" s="85"/>
      <c r="B107" s="85"/>
      <c r="C107" s="105"/>
      <c r="D107" s="19"/>
      <c r="E107" s="19"/>
      <c r="F107" s="19"/>
      <c r="G107" s="19"/>
      <c r="H107" s="19"/>
      <c r="I107" s="19"/>
      <c r="J107" s="19"/>
      <c r="K107" s="19"/>
      <c r="L107" s="7"/>
      <c r="M107" s="7"/>
      <c r="N107" s="7"/>
      <c r="O107" s="7"/>
      <c r="P107" s="6"/>
      <c r="Q107" s="6"/>
      <c r="R107" s="6"/>
      <c r="S107" s="2"/>
      <c r="T107" s="2"/>
      <c r="U107" s="2"/>
      <c r="V107" s="2"/>
      <c r="W107" s="2"/>
      <c r="X107" s="2"/>
      <c r="Y107" s="2"/>
      <c r="Z107" s="2"/>
      <c r="AA107" s="2"/>
      <c r="AB107" s="2"/>
      <c r="AC107" s="2"/>
      <c r="AD107" s="2"/>
      <c r="AE107" s="2"/>
      <c r="AF107" s="2"/>
      <c r="AG107" s="2"/>
      <c r="AH107" s="2"/>
      <c r="AI107" s="2"/>
      <c r="AJ107" s="2"/>
      <c r="AK107" s="2"/>
      <c r="AL107" s="2"/>
      <c r="AM107" s="2"/>
    </row>
    <row r="108" spans="1:44" x14ac:dyDescent="0.25">
      <c r="A108" s="85"/>
      <c r="B108" s="85"/>
      <c r="C108" s="51" t="s">
        <v>225</v>
      </c>
      <c r="D108" s="51"/>
      <c r="E108" s="55">
        <v>2024</v>
      </c>
      <c r="F108" s="55"/>
      <c r="G108" s="55"/>
      <c r="H108" s="55"/>
      <c r="I108" s="55">
        <v>2023</v>
      </c>
      <c r="J108" s="55"/>
      <c r="K108" s="55"/>
      <c r="L108" s="55"/>
      <c r="M108" s="55">
        <v>2022</v>
      </c>
      <c r="N108" s="55"/>
      <c r="O108" s="55"/>
      <c r="P108" s="55">
        <v>2021</v>
      </c>
      <c r="Q108" s="55"/>
      <c r="R108" s="55"/>
      <c r="S108" s="55">
        <v>2020</v>
      </c>
      <c r="T108" s="55"/>
      <c r="U108" s="55"/>
      <c r="V108" s="67"/>
      <c r="W108" s="6"/>
      <c r="X108" s="2"/>
      <c r="Y108" s="2"/>
      <c r="AD108" s="2"/>
      <c r="AE108" s="2"/>
      <c r="AF108" s="2"/>
      <c r="AG108" s="2"/>
      <c r="AH108" s="2"/>
      <c r="AI108" s="2"/>
      <c r="AJ108" s="2"/>
      <c r="AK108" s="2"/>
      <c r="AL108" s="2"/>
      <c r="AM108" s="2"/>
      <c r="AN108" s="2"/>
      <c r="AO108" s="2"/>
      <c r="AP108" s="2"/>
      <c r="AQ108" s="2"/>
      <c r="AR108" s="2"/>
    </row>
    <row r="109" spans="1:44" ht="30" x14ac:dyDescent="0.25">
      <c r="D109" s="51" t="s">
        <v>27</v>
      </c>
      <c r="E109" s="57" t="s">
        <v>36</v>
      </c>
      <c r="F109" s="57" t="s">
        <v>204</v>
      </c>
      <c r="G109" s="57" t="s">
        <v>38</v>
      </c>
      <c r="H109" s="57" t="s">
        <v>39</v>
      </c>
      <c r="I109" s="57" t="s">
        <v>36</v>
      </c>
      <c r="J109" s="57" t="s">
        <v>204</v>
      </c>
      <c r="K109" s="57" t="s">
        <v>38</v>
      </c>
      <c r="L109" s="57" t="s">
        <v>39</v>
      </c>
      <c r="M109" s="57" t="s">
        <v>36</v>
      </c>
      <c r="N109" s="57" t="s">
        <v>38</v>
      </c>
      <c r="O109" s="57" t="s">
        <v>39</v>
      </c>
      <c r="P109" s="57" t="s">
        <v>36</v>
      </c>
      <c r="Q109" s="57" t="s">
        <v>38</v>
      </c>
      <c r="R109" s="57" t="s">
        <v>39</v>
      </c>
      <c r="S109" s="57" t="s">
        <v>36</v>
      </c>
      <c r="T109" s="57" t="s">
        <v>38</v>
      </c>
      <c r="U109" s="57" t="s">
        <v>39</v>
      </c>
      <c r="Z109" s="2"/>
      <c r="AA109" s="2"/>
      <c r="AB109" s="2"/>
      <c r="AC109" s="2"/>
      <c r="AD109" s="2"/>
      <c r="AE109" s="2"/>
      <c r="AF109" s="2"/>
      <c r="AG109" s="2"/>
      <c r="AH109" s="2"/>
      <c r="AI109" s="2"/>
      <c r="AJ109" s="2"/>
      <c r="AK109" s="2"/>
      <c r="AL109" s="2"/>
      <c r="AM109" s="2"/>
      <c r="AN109" s="2"/>
    </row>
    <row r="110" spans="1:44" s="308" customFormat="1" ht="21" customHeight="1" x14ac:dyDescent="0.25">
      <c r="A110" s="348"/>
      <c r="B110" s="348"/>
      <c r="C110" s="58" t="s">
        <v>226</v>
      </c>
      <c r="D110" s="401" t="s">
        <v>37</v>
      </c>
      <c r="E110" s="89">
        <v>30.79</v>
      </c>
      <c r="F110" s="89">
        <v>14.29</v>
      </c>
      <c r="G110" s="89">
        <v>23.74</v>
      </c>
      <c r="H110" s="252">
        <v>25.88</v>
      </c>
      <c r="I110" s="89">
        <v>26.58</v>
      </c>
      <c r="J110" s="89">
        <v>75</v>
      </c>
      <c r="K110" s="89">
        <v>20.97</v>
      </c>
      <c r="L110" s="89">
        <v>23.08</v>
      </c>
      <c r="M110" s="89">
        <v>28.58</v>
      </c>
      <c r="N110" s="89">
        <v>21.46</v>
      </c>
      <c r="O110" s="89">
        <v>23.69</v>
      </c>
      <c r="P110" s="89">
        <v>38.36</v>
      </c>
      <c r="Q110" s="89">
        <v>26.08</v>
      </c>
      <c r="R110" s="89">
        <v>30.23</v>
      </c>
      <c r="S110" s="89">
        <v>38.28</v>
      </c>
      <c r="T110" s="89">
        <v>27.67</v>
      </c>
      <c r="U110" s="89">
        <v>31.39</v>
      </c>
      <c r="Z110" s="347"/>
      <c r="AA110" s="309"/>
      <c r="AB110" s="347"/>
      <c r="AC110" s="347"/>
      <c r="AD110" s="347"/>
      <c r="AE110" s="347"/>
      <c r="AF110" s="347"/>
      <c r="AG110" s="347"/>
      <c r="AH110" s="347"/>
      <c r="AI110" s="347"/>
      <c r="AJ110" s="347"/>
      <c r="AK110" s="347"/>
      <c r="AL110" s="347"/>
      <c r="AM110" s="347"/>
      <c r="AN110" s="347"/>
    </row>
    <row r="111" spans="1:44" s="308" customFormat="1" ht="21" customHeight="1" x14ac:dyDescent="0.25">
      <c r="A111" s="348"/>
      <c r="B111" s="348"/>
      <c r="C111" s="58" t="s">
        <v>227</v>
      </c>
      <c r="D111" s="401" t="s">
        <v>37</v>
      </c>
      <c r="E111" s="89">
        <v>43.13</v>
      </c>
      <c r="F111" s="89">
        <v>14.29</v>
      </c>
      <c r="G111" s="89">
        <v>44.61</v>
      </c>
      <c r="H111" s="252">
        <v>44.15</v>
      </c>
      <c r="I111" s="89">
        <v>44.39</v>
      </c>
      <c r="J111" s="89">
        <v>25</v>
      </c>
      <c r="K111" s="89">
        <v>44.81</v>
      </c>
      <c r="L111" s="89">
        <v>44.93</v>
      </c>
      <c r="M111" s="89">
        <v>45.38</v>
      </c>
      <c r="N111" s="89">
        <v>47.27</v>
      </c>
      <c r="O111" s="89">
        <v>46.68</v>
      </c>
      <c r="P111" s="89">
        <v>38.909999999999997</v>
      </c>
      <c r="Q111" s="89">
        <v>46.51</v>
      </c>
      <c r="R111" s="89">
        <v>43.91</v>
      </c>
      <c r="S111" s="89">
        <v>38.049999999999997</v>
      </c>
      <c r="T111" s="89">
        <v>46.69</v>
      </c>
      <c r="U111" s="89">
        <v>43.66</v>
      </c>
      <c r="Z111" s="347"/>
      <c r="AA111" s="309"/>
      <c r="AB111" s="347"/>
      <c r="AC111" s="347"/>
      <c r="AD111" s="347"/>
      <c r="AE111" s="347"/>
      <c r="AF111" s="347"/>
      <c r="AG111" s="347"/>
      <c r="AH111" s="347"/>
      <c r="AI111" s="347"/>
      <c r="AJ111" s="347"/>
      <c r="AK111" s="347"/>
      <c r="AL111" s="347"/>
      <c r="AM111" s="347"/>
      <c r="AN111" s="347"/>
    </row>
    <row r="112" spans="1:44" s="308" customFormat="1" ht="21" customHeight="1" x14ac:dyDescent="0.25">
      <c r="A112" s="348"/>
      <c r="B112" s="348"/>
      <c r="C112" s="58" t="s">
        <v>228</v>
      </c>
      <c r="D112" s="401" t="s">
        <v>37</v>
      </c>
      <c r="E112" s="89">
        <v>26.08</v>
      </c>
      <c r="F112" s="89">
        <v>71.430000000000007</v>
      </c>
      <c r="G112" s="89">
        <v>31.65</v>
      </c>
      <c r="H112" s="252">
        <v>29.97</v>
      </c>
      <c r="I112" s="89">
        <v>29.02</v>
      </c>
      <c r="J112" s="89">
        <v>0</v>
      </c>
      <c r="K112" s="89">
        <v>34.229999999999997</v>
      </c>
      <c r="L112" s="89">
        <v>32</v>
      </c>
      <c r="M112" s="89">
        <v>26.04</v>
      </c>
      <c r="N112" s="89">
        <v>31.27</v>
      </c>
      <c r="O112" s="89">
        <v>29.63</v>
      </c>
      <c r="P112" s="89">
        <v>22.73</v>
      </c>
      <c r="Q112" s="89">
        <v>27.41</v>
      </c>
      <c r="R112" s="89">
        <v>25.86</v>
      </c>
      <c r="S112" s="89">
        <v>23.67</v>
      </c>
      <c r="T112" s="89">
        <v>25.64</v>
      </c>
      <c r="U112" s="89">
        <v>24.95</v>
      </c>
      <c r="Z112" s="347"/>
      <c r="AA112" s="309"/>
      <c r="AB112" s="347"/>
      <c r="AC112" s="347"/>
      <c r="AD112" s="347"/>
      <c r="AE112" s="347"/>
      <c r="AF112" s="347"/>
      <c r="AG112" s="347"/>
      <c r="AH112" s="347"/>
      <c r="AI112" s="347"/>
      <c r="AJ112" s="347"/>
      <c r="AK112" s="347"/>
      <c r="AL112" s="347"/>
      <c r="AM112" s="347"/>
      <c r="AN112" s="347"/>
    </row>
    <row r="113" spans="1:39" x14ac:dyDescent="0.25">
      <c r="A113" s="85"/>
      <c r="B113" s="85"/>
      <c r="C113" s="103" t="s">
        <v>198</v>
      </c>
      <c r="D113" s="217"/>
      <c r="E113" s="127"/>
      <c r="F113" s="127"/>
      <c r="G113" s="128"/>
      <c r="H113" s="127"/>
      <c r="I113" s="127"/>
      <c r="J113" s="128"/>
      <c r="K113" s="127"/>
      <c r="L113" s="127"/>
      <c r="M113" s="128"/>
      <c r="N113" s="127"/>
      <c r="O113" s="127"/>
      <c r="P113" s="128"/>
      <c r="U113" s="2"/>
      <c r="V113" s="72"/>
      <c r="W113" s="2"/>
      <c r="X113" s="2"/>
      <c r="Y113" s="2"/>
      <c r="Z113" s="2"/>
      <c r="AA113" s="2"/>
      <c r="AB113" s="2"/>
      <c r="AC113" s="2"/>
      <c r="AD113" s="2"/>
      <c r="AE113" s="2"/>
      <c r="AF113" s="2"/>
      <c r="AG113" s="2"/>
      <c r="AH113" s="2"/>
      <c r="AI113" s="2"/>
    </row>
    <row r="114" spans="1:39" ht="15" customHeight="1" x14ac:dyDescent="0.25">
      <c r="A114" s="85"/>
      <c r="B114" s="85"/>
      <c r="C114" s="103"/>
      <c r="D114" s="217"/>
      <c r="E114" s="127"/>
      <c r="F114" s="127"/>
      <c r="G114" s="128"/>
      <c r="H114" s="127"/>
      <c r="I114" s="127"/>
      <c r="J114" s="128"/>
      <c r="K114" s="127"/>
      <c r="L114" s="127"/>
      <c r="M114" s="128"/>
      <c r="N114" s="127"/>
      <c r="O114" s="127"/>
      <c r="P114" s="128"/>
      <c r="U114" s="2"/>
      <c r="V114" s="72"/>
      <c r="W114" s="2"/>
      <c r="X114" s="2"/>
      <c r="Y114" s="2"/>
      <c r="Z114" s="2"/>
      <c r="AA114" s="2"/>
      <c r="AB114" s="2"/>
      <c r="AC114" s="2"/>
      <c r="AD114" s="2"/>
      <c r="AE114" s="2"/>
      <c r="AF114" s="2"/>
      <c r="AG114" s="2"/>
      <c r="AH114" s="2"/>
      <c r="AI114" s="2"/>
    </row>
    <row r="115" spans="1:39" ht="15" customHeight="1" x14ac:dyDescent="0.25">
      <c r="A115" s="85"/>
      <c r="B115" s="85"/>
      <c r="C115" s="7"/>
      <c r="D115" s="168"/>
      <c r="E115" s="67"/>
      <c r="F115" s="67"/>
      <c r="H115" s="67"/>
      <c r="I115" s="67"/>
      <c r="J115" s="67"/>
      <c r="K115" s="67"/>
      <c r="L115" s="67"/>
      <c r="M115" s="67"/>
      <c r="N115" s="67"/>
      <c r="O115" s="67"/>
      <c r="P115" s="6"/>
      <c r="Q115" s="2"/>
      <c r="R115" s="2"/>
      <c r="S115" s="2"/>
      <c r="T115" s="2"/>
      <c r="U115" s="2"/>
      <c r="V115" s="2"/>
      <c r="W115" s="2"/>
      <c r="X115" s="2"/>
      <c r="Y115" s="2"/>
      <c r="Z115" s="2"/>
      <c r="AA115" s="2"/>
      <c r="AB115" s="2"/>
      <c r="AC115" s="2"/>
      <c r="AD115" s="2"/>
      <c r="AE115" s="2"/>
      <c r="AF115" s="2"/>
      <c r="AG115" s="2"/>
      <c r="AH115" s="2"/>
      <c r="AI115" s="2"/>
      <c r="AJ115" s="2"/>
      <c r="AK115" s="2"/>
    </row>
    <row r="116" spans="1:39" x14ac:dyDescent="0.25">
      <c r="A116" s="85"/>
      <c r="B116" s="85"/>
      <c r="C116" s="52" t="s">
        <v>229</v>
      </c>
      <c r="D116" s="211" t="s">
        <v>27</v>
      </c>
      <c r="E116" s="55">
        <v>2024</v>
      </c>
      <c r="F116" s="55">
        <v>2023</v>
      </c>
      <c r="G116" s="55">
        <v>2022</v>
      </c>
      <c r="H116" s="55">
        <v>2021</v>
      </c>
      <c r="I116" s="2"/>
      <c r="J116" s="2"/>
      <c r="K116" s="195"/>
      <c r="L116" s="2"/>
      <c r="M116" s="2"/>
      <c r="N116" s="2"/>
      <c r="O116" s="2"/>
      <c r="P116" s="2"/>
      <c r="Q116" s="2"/>
      <c r="R116" s="2"/>
      <c r="S116" s="2"/>
      <c r="T116" s="2"/>
      <c r="U116" s="2"/>
      <c r="V116" s="2"/>
      <c r="W116" s="2"/>
      <c r="X116" s="2"/>
      <c r="Y116" s="2"/>
      <c r="Z116" s="2"/>
      <c r="AA116" s="2"/>
    </row>
    <row r="117" spans="1:39" s="308" customFormat="1" ht="21" customHeight="1" x14ac:dyDescent="0.25">
      <c r="A117" s="348"/>
      <c r="B117" s="348"/>
      <c r="C117" s="58" t="s">
        <v>230</v>
      </c>
      <c r="D117" s="24" t="s">
        <v>37</v>
      </c>
      <c r="E117" s="253">
        <v>1.84E-2</v>
      </c>
      <c r="F117" s="253">
        <v>1.7049999999999999E-2</v>
      </c>
      <c r="G117" s="155">
        <v>1.4800000000000001E-2</v>
      </c>
      <c r="H117" s="155">
        <v>1.6400000000000001E-2</v>
      </c>
      <c r="I117" s="347"/>
      <c r="J117" s="347"/>
      <c r="K117" s="357"/>
      <c r="L117" s="357"/>
      <c r="M117" s="347"/>
      <c r="N117" s="347"/>
      <c r="O117" s="347"/>
      <c r="P117" s="347"/>
      <c r="Q117" s="347"/>
      <c r="R117" s="347"/>
      <c r="S117" s="347"/>
      <c r="T117" s="347"/>
      <c r="U117" s="347"/>
      <c r="V117" s="347"/>
      <c r="W117" s="347"/>
      <c r="X117" s="347"/>
      <c r="Y117" s="347"/>
      <c r="Z117" s="347"/>
      <c r="AA117" s="347"/>
    </row>
    <row r="118" spans="1:39" s="308" customFormat="1" ht="21" customHeight="1" x14ac:dyDescent="0.25">
      <c r="A118" s="348"/>
      <c r="B118" s="348"/>
      <c r="C118" s="358" t="s">
        <v>231</v>
      </c>
      <c r="D118" s="24" t="s">
        <v>37</v>
      </c>
      <c r="E118" s="359">
        <v>1.3299999999999999E-2</v>
      </c>
      <c r="F118" s="253">
        <v>2.7299999999999998E-2</v>
      </c>
      <c r="G118" s="291">
        <v>0</v>
      </c>
      <c r="H118" s="291">
        <v>0</v>
      </c>
      <c r="I118" s="347"/>
      <c r="J118" s="347"/>
      <c r="K118" s="347"/>
      <c r="L118" s="347"/>
      <c r="M118" s="347"/>
      <c r="N118" s="347"/>
      <c r="O118" s="347"/>
      <c r="P118" s="347"/>
      <c r="Q118" s="347"/>
      <c r="R118" s="347"/>
      <c r="S118" s="347"/>
      <c r="T118" s="347"/>
      <c r="U118" s="347"/>
      <c r="V118" s="347"/>
      <c r="W118" s="347"/>
      <c r="X118" s="347"/>
      <c r="Y118" s="347"/>
      <c r="Z118" s="347"/>
      <c r="AA118" s="347"/>
    </row>
    <row r="119" spans="1:39" s="308" customFormat="1" ht="21" customHeight="1" x14ac:dyDescent="0.25">
      <c r="A119" s="348"/>
      <c r="B119" s="348"/>
      <c r="C119" s="358" t="s">
        <v>232</v>
      </c>
      <c r="D119" s="24" t="s">
        <v>37</v>
      </c>
      <c r="E119" s="360">
        <v>0.125</v>
      </c>
      <c r="F119" s="360">
        <v>0.20196112162394633</v>
      </c>
      <c r="G119" s="360">
        <v>0.16300000000000001</v>
      </c>
      <c r="H119" s="360">
        <v>0.24</v>
      </c>
      <c r="I119" s="347"/>
      <c r="J119" s="347"/>
      <c r="K119" s="361"/>
      <c r="L119" s="347"/>
      <c r="M119" s="347"/>
      <c r="N119" s="347"/>
      <c r="O119" s="347"/>
      <c r="P119" s="347"/>
      <c r="Q119" s="347"/>
      <c r="R119" s="347"/>
      <c r="S119" s="347"/>
      <c r="T119" s="347"/>
      <c r="U119" s="347"/>
      <c r="V119" s="347"/>
      <c r="W119" s="347"/>
      <c r="X119" s="347"/>
      <c r="Y119" s="347"/>
      <c r="Z119" s="347"/>
      <c r="AA119" s="347"/>
    </row>
    <row r="120" spans="1:39" x14ac:dyDescent="0.25">
      <c r="A120" s="86"/>
      <c r="B120" s="86"/>
      <c r="C120" s="103" t="s">
        <v>233</v>
      </c>
      <c r="D120" s="123"/>
      <c r="E120" s="87"/>
      <c r="F120" s="87"/>
      <c r="G120" s="87"/>
      <c r="H120" s="87"/>
      <c r="I120" s="87"/>
      <c r="J120" s="87"/>
      <c r="K120" s="87"/>
      <c r="L120" s="87"/>
      <c r="M120" s="63"/>
      <c r="N120" s="2"/>
      <c r="O120" s="2"/>
      <c r="P120" s="2"/>
      <c r="Q120" s="2"/>
      <c r="R120" s="2"/>
      <c r="S120" s="2"/>
      <c r="T120" s="2"/>
      <c r="U120" s="2"/>
      <c r="V120" s="2"/>
      <c r="W120" s="2"/>
      <c r="X120" s="2"/>
      <c r="Y120" s="2"/>
      <c r="Z120" s="2"/>
      <c r="AA120" s="2"/>
      <c r="AB120" s="2"/>
      <c r="AC120" s="2"/>
      <c r="AD120" s="2"/>
      <c r="AE120" s="2"/>
      <c r="AF120" s="2"/>
      <c r="AG120" s="2"/>
      <c r="AH120" s="2"/>
    </row>
    <row r="121" spans="1:39" x14ac:dyDescent="0.25">
      <c r="A121" s="86"/>
      <c r="B121" s="86"/>
      <c r="C121" s="103" t="s">
        <v>234</v>
      </c>
      <c r="D121" s="123"/>
      <c r="E121" s="87"/>
      <c r="F121" s="87"/>
      <c r="G121" s="87"/>
      <c r="H121" s="87"/>
      <c r="I121" s="87"/>
      <c r="J121" s="87"/>
      <c r="K121" s="87"/>
      <c r="L121" s="87"/>
      <c r="M121" s="63"/>
      <c r="N121" s="2"/>
      <c r="O121" s="2"/>
      <c r="P121" s="2"/>
      <c r="Q121" s="2"/>
      <c r="R121" s="2"/>
      <c r="S121" s="2"/>
      <c r="T121" s="2"/>
      <c r="U121" s="2"/>
      <c r="V121" s="2"/>
      <c r="W121" s="2"/>
      <c r="X121" s="2"/>
      <c r="Y121" s="2"/>
      <c r="Z121" s="2"/>
      <c r="AA121" s="2"/>
      <c r="AB121" s="2"/>
      <c r="AC121" s="2"/>
      <c r="AD121" s="2"/>
      <c r="AE121" s="2"/>
      <c r="AF121" s="2"/>
      <c r="AG121" s="2"/>
      <c r="AH121" s="2"/>
    </row>
    <row r="122" spans="1:39" ht="15.75" x14ac:dyDescent="0.25">
      <c r="A122" s="85"/>
      <c r="B122" s="85"/>
      <c r="C122" s="88" t="s">
        <v>235</v>
      </c>
      <c r="D122" s="168"/>
      <c r="E122" s="7"/>
      <c r="F122" s="7"/>
      <c r="G122" s="7"/>
      <c r="H122" s="7"/>
      <c r="I122" s="7"/>
      <c r="J122" s="7"/>
      <c r="K122" s="7"/>
      <c r="L122" s="7"/>
      <c r="M122" s="7"/>
      <c r="N122" s="7"/>
      <c r="O122" s="7"/>
      <c r="P122" s="6"/>
      <c r="Q122" s="6"/>
      <c r="R122" s="6"/>
      <c r="S122" s="2"/>
      <c r="T122" s="2"/>
      <c r="U122" s="2"/>
      <c r="V122" s="2"/>
      <c r="W122" s="2"/>
      <c r="X122" s="2"/>
      <c r="Y122" s="2"/>
      <c r="Z122" s="2"/>
      <c r="AA122" s="2"/>
      <c r="AB122" s="2"/>
      <c r="AC122" s="2"/>
      <c r="AD122" s="2"/>
      <c r="AE122" s="2"/>
      <c r="AF122" s="2"/>
      <c r="AG122" s="2"/>
      <c r="AH122" s="2"/>
      <c r="AI122" s="2"/>
      <c r="AJ122" s="2"/>
      <c r="AK122" s="2"/>
      <c r="AL122" s="2"/>
      <c r="AM122" s="2"/>
    </row>
    <row r="123" spans="1:39" ht="15" customHeight="1" x14ac:dyDescent="0.25">
      <c r="A123" s="85"/>
      <c r="B123" s="85"/>
      <c r="C123" s="88"/>
      <c r="D123" s="168"/>
      <c r="E123" s="7"/>
      <c r="F123" s="7"/>
      <c r="G123" s="7"/>
      <c r="H123" s="7"/>
      <c r="I123" s="7"/>
      <c r="J123" s="7"/>
      <c r="K123" s="7"/>
      <c r="L123" s="7"/>
      <c r="M123" s="7"/>
      <c r="N123" s="7"/>
      <c r="O123" s="7"/>
      <c r="P123" s="6"/>
      <c r="Q123" s="6"/>
      <c r="R123" s="6"/>
      <c r="S123" s="2"/>
      <c r="T123" s="2"/>
      <c r="U123" s="2"/>
      <c r="V123" s="2"/>
      <c r="W123" s="2"/>
      <c r="X123" s="2"/>
      <c r="Y123" s="2"/>
      <c r="Z123" s="2"/>
      <c r="AA123" s="2"/>
      <c r="AB123" s="2"/>
      <c r="AC123" s="2"/>
      <c r="AD123" s="2"/>
      <c r="AE123" s="2"/>
      <c r="AF123" s="2"/>
      <c r="AG123" s="2"/>
      <c r="AH123" s="2"/>
      <c r="AI123" s="2"/>
      <c r="AJ123" s="2"/>
      <c r="AK123" s="2"/>
      <c r="AL123" s="2"/>
      <c r="AM123" s="2"/>
    </row>
    <row r="124" spans="1:39" ht="15" customHeight="1" x14ac:dyDescent="0.25">
      <c r="A124" s="85"/>
      <c r="B124" s="85"/>
      <c r="D124" s="168"/>
      <c r="E124" s="7"/>
      <c r="F124" s="7"/>
      <c r="G124" s="7"/>
      <c r="H124" s="7"/>
      <c r="I124" s="7"/>
      <c r="J124" s="7"/>
      <c r="K124" s="7"/>
      <c r="L124" s="7"/>
      <c r="M124" s="7"/>
      <c r="N124" s="7"/>
      <c r="O124" s="7"/>
      <c r="P124" s="6"/>
      <c r="Q124" s="6"/>
      <c r="R124" s="6"/>
      <c r="S124" s="2"/>
      <c r="T124" s="2"/>
      <c r="U124" s="2"/>
      <c r="V124" s="2"/>
      <c r="W124" s="2"/>
      <c r="X124" s="2"/>
      <c r="Y124" s="2"/>
      <c r="Z124" s="2"/>
      <c r="AA124" s="2"/>
      <c r="AB124" s="2"/>
      <c r="AC124" s="2"/>
      <c r="AD124" s="2"/>
      <c r="AE124" s="2"/>
      <c r="AF124" s="2"/>
      <c r="AG124" s="2"/>
      <c r="AH124" s="2"/>
      <c r="AI124" s="2"/>
      <c r="AJ124" s="2"/>
      <c r="AK124" s="2"/>
      <c r="AL124" s="2"/>
      <c r="AM124" s="2"/>
    </row>
    <row r="125" spans="1:39" ht="15.75" x14ac:dyDescent="0.25">
      <c r="A125" s="85"/>
      <c r="B125" s="85"/>
      <c r="C125" s="51" t="s">
        <v>236</v>
      </c>
      <c r="D125" s="211" t="s">
        <v>27</v>
      </c>
      <c r="E125" s="57">
        <v>2024</v>
      </c>
      <c r="F125" s="57">
        <v>2023</v>
      </c>
      <c r="G125" s="29"/>
      <c r="H125" s="7"/>
      <c r="I125" s="64"/>
      <c r="J125" s="64"/>
      <c r="K125" s="7"/>
      <c r="L125" s="7"/>
      <c r="M125" s="6"/>
      <c r="N125" s="6"/>
      <c r="O125" s="6"/>
      <c r="P125" s="2"/>
      <c r="Q125" s="2"/>
      <c r="R125" s="2"/>
      <c r="S125" s="2"/>
      <c r="T125" s="2"/>
      <c r="U125" s="2"/>
      <c r="V125" s="2"/>
      <c r="W125" s="2"/>
      <c r="X125" s="2"/>
      <c r="Y125" s="2"/>
      <c r="Z125" s="2"/>
      <c r="AA125" s="2"/>
      <c r="AB125" s="2"/>
      <c r="AC125" s="2"/>
      <c r="AD125" s="2"/>
      <c r="AE125" s="2"/>
      <c r="AF125" s="2"/>
      <c r="AG125" s="2"/>
      <c r="AH125" s="2"/>
      <c r="AI125" s="2"/>
      <c r="AJ125" s="2"/>
    </row>
    <row r="126" spans="1:39" s="308" customFormat="1" ht="21" customHeight="1" x14ac:dyDescent="0.25">
      <c r="A126" s="348"/>
      <c r="B126" s="348"/>
      <c r="C126" s="58" t="s">
        <v>237</v>
      </c>
      <c r="D126" s="24" t="s">
        <v>37</v>
      </c>
      <c r="E126" s="10">
        <v>0.65</v>
      </c>
      <c r="F126" s="10">
        <v>0.68</v>
      </c>
      <c r="G126" s="309"/>
      <c r="H126" s="56"/>
      <c r="I126" s="362"/>
      <c r="J126" s="362"/>
      <c r="K126" s="56"/>
      <c r="L126" s="56"/>
      <c r="M126" s="186"/>
      <c r="N126" s="186"/>
      <c r="O126" s="186"/>
      <c r="P126" s="347"/>
      <c r="Q126" s="347"/>
      <c r="R126" s="347"/>
      <c r="S126" s="347"/>
      <c r="T126" s="347"/>
      <c r="U126" s="347"/>
      <c r="V126" s="347"/>
      <c r="W126" s="347"/>
      <c r="X126" s="347"/>
      <c r="Y126" s="347"/>
      <c r="Z126" s="347"/>
      <c r="AA126" s="347"/>
      <c r="AB126" s="347"/>
      <c r="AC126" s="347"/>
      <c r="AD126" s="347"/>
      <c r="AE126" s="347"/>
      <c r="AF126" s="347"/>
      <c r="AG126" s="347"/>
      <c r="AH126" s="347"/>
      <c r="AI126" s="347"/>
      <c r="AJ126" s="347"/>
    </row>
    <row r="127" spans="1:39" s="308" customFormat="1" ht="21" customHeight="1" x14ac:dyDescent="0.25">
      <c r="A127" s="348"/>
      <c r="B127" s="348"/>
      <c r="C127" s="58" t="s">
        <v>238</v>
      </c>
      <c r="D127" s="24" t="s">
        <v>37</v>
      </c>
      <c r="E127" s="10">
        <v>1.29</v>
      </c>
      <c r="F127" s="10">
        <v>1.33</v>
      </c>
      <c r="G127" s="309"/>
      <c r="H127" s="56"/>
      <c r="I127" s="362"/>
      <c r="J127" s="362"/>
      <c r="K127" s="56"/>
      <c r="L127" s="56"/>
      <c r="M127" s="186"/>
      <c r="N127" s="186"/>
      <c r="O127" s="186"/>
      <c r="P127" s="347"/>
      <c r="Q127" s="347"/>
      <c r="R127" s="347"/>
      <c r="S127" s="347"/>
      <c r="T127" s="347"/>
      <c r="U127" s="347"/>
      <c r="V127" s="347"/>
      <c r="W127" s="347"/>
      <c r="X127" s="347"/>
      <c r="Y127" s="347"/>
      <c r="Z127" s="347"/>
      <c r="AA127" s="347"/>
      <c r="AB127" s="347"/>
      <c r="AC127" s="347"/>
      <c r="AD127" s="347"/>
      <c r="AE127" s="347"/>
      <c r="AF127" s="347"/>
      <c r="AG127" s="347"/>
      <c r="AH127" s="347"/>
      <c r="AI127" s="347"/>
      <c r="AJ127" s="347"/>
    </row>
    <row r="128" spans="1:39" ht="15.75" x14ac:dyDescent="0.25">
      <c r="A128" s="85"/>
      <c r="B128" s="85"/>
      <c r="C128" s="88" t="s">
        <v>239</v>
      </c>
      <c r="D128" s="123"/>
      <c r="E128" s="87"/>
      <c r="F128" s="23"/>
      <c r="G128" s="23"/>
      <c r="H128" s="23"/>
      <c r="I128" s="29"/>
      <c r="J128" s="72"/>
      <c r="K128" s="7"/>
      <c r="L128" s="64"/>
      <c r="M128" s="64"/>
      <c r="N128" s="7"/>
      <c r="O128" s="7"/>
      <c r="P128" s="6"/>
      <c r="Q128" s="6"/>
      <c r="R128" s="6"/>
      <c r="S128" s="2"/>
      <c r="T128" s="2"/>
      <c r="U128" s="2"/>
      <c r="V128" s="2"/>
      <c r="W128" s="2"/>
      <c r="X128" s="2"/>
      <c r="Y128" s="2"/>
      <c r="Z128" s="2"/>
      <c r="AA128" s="2"/>
      <c r="AB128" s="2"/>
      <c r="AC128" s="2"/>
      <c r="AD128" s="2"/>
      <c r="AE128" s="2"/>
      <c r="AF128" s="2"/>
      <c r="AG128" s="2"/>
      <c r="AH128" s="2"/>
      <c r="AI128" s="2"/>
      <c r="AJ128" s="2"/>
      <c r="AK128" s="2"/>
      <c r="AL128" s="2"/>
      <c r="AM128" s="2"/>
    </row>
    <row r="129" spans="1:42" ht="15" customHeight="1" x14ac:dyDescent="0.25">
      <c r="A129" s="85"/>
      <c r="B129" s="85"/>
      <c r="C129" s="88"/>
      <c r="D129" s="123"/>
      <c r="E129" s="87"/>
      <c r="F129" s="23"/>
      <c r="G129" s="23"/>
      <c r="H129" s="23"/>
      <c r="I129" s="29"/>
      <c r="J129" s="72"/>
      <c r="K129" s="7"/>
      <c r="L129" s="64"/>
      <c r="M129" s="64"/>
      <c r="N129" s="7"/>
      <c r="O129" s="7"/>
      <c r="P129" s="6"/>
      <c r="Q129" s="6"/>
      <c r="R129" s="6"/>
      <c r="S129" s="2"/>
      <c r="T129" s="2"/>
      <c r="U129" s="2"/>
      <c r="V129" s="2"/>
      <c r="W129" s="2"/>
      <c r="X129" s="2"/>
      <c r="Y129" s="2"/>
      <c r="Z129" s="2"/>
      <c r="AA129" s="2"/>
      <c r="AB129" s="2"/>
      <c r="AC129" s="2"/>
      <c r="AD129" s="2"/>
      <c r="AE129" s="2"/>
      <c r="AF129" s="2"/>
      <c r="AG129" s="2"/>
      <c r="AH129" s="2"/>
      <c r="AI129" s="2"/>
      <c r="AJ129" s="2"/>
      <c r="AK129" s="2"/>
      <c r="AL129" s="2"/>
      <c r="AM129" s="2"/>
    </row>
    <row r="130" spans="1:42" ht="15" customHeight="1" x14ac:dyDescent="0.25">
      <c r="A130" s="85"/>
      <c r="B130" s="85"/>
      <c r="C130" s="65"/>
      <c r="D130" s="65"/>
      <c r="E130" s="65"/>
      <c r="F130" s="65"/>
      <c r="G130" s="65"/>
      <c r="H130" s="65"/>
      <c r="I130" s="65"/>
      <c r="J130" s="65"/>
      <c r="K130" s="65"/>
      <c r="L130" s="64"/>
      <c r="M130" s="64"/>
      <c r="N130" s="64"/>
      <c r="O130" s="7"/>
      <c r="P130" s="6"/>
      <c r="Q130" s="6"/>
      <c r="R130" s="6"/>
      <c r="S130" s="2"/>
      <c r="T130" s="2"/>
      <c r="U130" s="2"/>
      <c r="V130" s="2"/>
      <c r="W130" s="2"/>
      <c r="X130" s="2"/>
      <c r="Y130" s="2"/>
      <c r="Z130" s="2"/>
      <c r="AA130" s="2"/>
      <c r="AB130" s="2"/>
      <c r="AC130" s="2"/>
      <c r="AD130" s="2"/>
      <c r="AE130" s="2"/>
      <c r="AF130" s="2"/>
      <c r="AG130" s="2"/>
      <c r="AH130" s="2"/>
      <c r="AI130" s="2"/>
      <c r="AJ130" s="2"/>
      <c r="AK130" s="2"/>
      <c r="AL130" s="2"/>
      <c r="AM130" s="2"/>
    </row>
    <row r="131" spans="1:42" ht="14.65" customHeight="1" x14ac:dyDescent="0.25">
      <c r="A131" s="85"/>
      <c r="B131" s="85"/>
      <c r="C131" s="65"/>
      <c r="D131" s="65"/>
      <c r="E131" s="57">
        <v>2024</v>
      </c>
      <c r="F131" s="57"/>
      <c r="G131" s="57"/>
      <c r="H131" s="57">
        <v>2023</v>
      </c>
      <c r="I131" s="57"/>
      <c r="J131" s="57"/>
      <c r="K131" s="57">
        <v>2022</v>
      </c>
      <c r="L131" s="57"/>
      <c r="M131" s="57"/>
      <c r="N131" s="57">
        <v>2021</v>
      </c>
      <c r="O131" s="57"/>
      <c r="P131" s="57"/>
      <c r="Q131" s="57">
        <v>2020</v>
      </c>
      <c r="R131" s="57"/>
      <c r="S131" s="57"/>
      <c r="T131" s="6"/>
      <c r="U131" s="6"/>
      <c r="V131" s="2"/>
      <c r="W131" s="2"/>
      <c r="X131" s="2"/>
      <c r="Y131" s="2"/>
      <c r="Z131" s="2"/>
      <c r="AA131" s="2"/>
      <c r="AB131" s="2"/>
      <c r="AC131" s="2"/>
      <c r="AD131" s="2"/>
      <c r="AE131" s="2"/>
      <c r="AF131" s="2"/>
      <c r="AG131" s="2"/>
      <c r="AH131" s="2"/>
      <c r="AI131" s="2"/>
      <c r="AJ131" s="2"/>
      <c r="AK131" s="2"/>
      <c r="AL131" s="2"/>
      <c r="AM131" s="2"/>
      <c r="AN131" s="2"/>
      <c r="AO131" s="2"/>
      <c r="AP131" s="2"/>
    </row>
    <row r="132" spans="1:42" x14ac:dyDescent="0.25">
      <c r="A132" s="85"/>
      <c r="B132" s="85"/>
      <c r="C132" s="51" t="s">
        <v>707</v>
      </c>
      <c r="D132" s="211" t="s">
        <v>27</v>
      </c>
      <c r="E132" s="57" t="s">
        <v>36</v>
      </c>
      <c r="F132" s="57" t="s">
        <v>38</v>
      </c>
      <c r="G132" s="57" t="s">
        <v>39</v>
      </c>
      <c r="H132" s="57" t="s">
        <v>36</v>
      </c>
      <c r="I132" s="57" t="s">
        <v>38</v>
      </c>
      <c r="J132" s="57" t="s">
        <v>39</v>
      </c>
      <c r="K132" s="57" t="s">
        <v>36</v>
      </c>
      <c r="L132" s="57" t="s">
        <v>38</v>
      </c>
      <c r="M132" s="57" t="s">
        <v>39</v>
      </c>
      <c r="N132" s="57" t="s">
        <v>36</v>
      </c>
      <c r="O132" s="57" t="s">
        <v>38</v>
      </c>
      <c r="P132" s="57" t="s">
        <v>39</v>
      </c>
      <c r="Q132" s="57" t="s">
        <v>36</v>
      </c>
      <c r="R132" s="57" t="s">
        <v>38</v>
      </c>
      <c r="S132" s="57" t="s">
        <v>39</v>
      </c>
      <c r="T132" s="2"/>
      <c r="U132" s="2"/>
      <c r="V132" s="2"/>
      <c r="W132" s="2"/>
      <c r="X132" s="2"/>
      <c r="Y132" s="2"/>
      <c r="Z132" s="2"/>
      <c r="AA132" s="2"/>
      <c r="AB132" s="2"/>
      <c r="AC132" s="2"/>
      <c r="AD132" s="2"/>
      <c r="AE132" s="2"/>
      <c r="AF132" s="2"/>
      <c r="AG132" s="2"/>
      <c r="AH132" s="2"/>
      <c r="AI132" s="2"/>
      <c r="AJ132" s="2"/>
      <c r="AK132" s="2"/>
      <c r="AL132" s="2"/>
      <c r="AM132" s="2"/>
    </row>
    <row r="133" spans="1:42" s="308" customFormat="1" ht="21" customHeight="1" x14ac:dyDescent="0.25">
      <c r="A133" s="348"/>
      <c r="B133" s="348"/>
      <c r="C133" s="363" t="s">
        <v>240</v>
      </c>
      <c r="D133" s="24" t="s">
        <v>40</v>
      </c>
      <c r="E133" s="330">
        <v>174</v>
      </c>
      <c r="F133" s="330">
        <v>18</v>
      </c>
      <c r="G133" s="332">
        <v>192</v>
      </c>
      <c r="H133" s="330">
        <v>205</v>
      </c>
      <c r="I133" s="330">
        <v>10</v>
      </c>
      <c r="J133" s="54">
        <v>215</v>
      </c>
      <c r="K133" s="330">
        <v>220</v>
      </c>
      <c r="L133" s="330">
        <v>9</v>
      </c>
      <c r="M133" s="54">
        <v>229</v>
      </c>
      <c r="N133" s="330">
        <v>219</v>
      </c>
      <c r="O133" s="330">
        <v>7</v>
      </c>
      <c r="P133" s="54">
        <v>226</v>
      </c>
      <c r="Q133" s="330">
        <v>257</v>
      </c>
      <c r="R133" s="330">
        <v>1</v>
      </c>
      <c r="S133" s="54">
        <v>258</v>
      </c>
      <c r="T133" s="347"/>
      <c r="U133" s="347"/>
      <c r="V133" s="347"/>
      <c r="W133" s="347"/>
      <c r="X133" s="347"/>
      <c r="Y133" s="347"/>
      <c r="Z133" s="347"/>
      <c r="AA133" s="347"/>
      <c r="AB133" s="347"/>
      <c r="AC133" s="347"/>
      <c r="AD133" s="347"/>
      <c r="AE133" s="347"/>
      <c r="AF133" s="347"/>
      <c r="AG133" s="347"/>
      <c r="AH133" s="347"/>
      <c r="AI133" s="347"/>
      <c r="AJ133" s="347"/>
      <c r="AK133" s="347"/>
      <c r="AL133" s="347"/>
      <c r="AM133" s="347"/>
    </row>
    <row r="134" spans="1:42" ht="30" customHeight="1" x14ac:dyDescent="0.25">
      <c r="A134" s="85"/>
      <c r="B134" s="85"/>
      <c r="C134" s="106" t="s">
        <v>241</v>
      </c>
      <c r="D134" s="18" t="s">
        <v>40</v>
      </c>
      <c r="E134" s="330">
        <v>204</v>
      </c>
      <c r="F134" s="330">
        <v>15</v>
      </c>
      <c r="G134" s="332">
        <v>219</v>
      </c>
      <c r="H134" s="330">
        <v>199</v>
      </c>
      <c r="I134" s="330">
        <v>13</v>
      </c>
      <c r="J134" s="54">
        <v>212</v>
      </c>
      <c r="K134" s="330">
        <v>250</v>
      </c>
      <c r="L134" s="330">
        <v>9</v>
      </c>
      <c r="M134" s="54">
        <v>259</v>
      </c>
      <c r="N134" s="330">
        <v>221</v>
      </c>
      <c r="O134" s="330">
        <v>5</v>
      </c>
      <c r="P134" s="54">
        <v>226</v>
      </c>
      <c r="Q134" s="330">
        <v>305</v>
      </c>
      <c r="R134" s="330">
        <v>0</v>
      </c>
      <c r="S134" s="54">
        <v>305</v>
      </c>
      <c r="T134" s="2"/>
      <c r="U134" s="2"/>
      <c r="V134" s="2"/>
      <c r="W134" s="2"/>
      <c r="X134" s="2"/>
      <c r="Y134" s="2"/>
      <c r="Z134" s="2"/>
      <c r="AA134" s="2"/>
      <c r="AB134" s="2"/>
      <c r="AC134" s="2"/>
      <c r="AD134" s="2"/>
      <c r="AE134" s="2"/>
      <c r="AF134" s="2"/>
      <c r="AG134" s="2"/>
      <c r="AH134" s="2"/>
      <c r="AI134" s="2"/>
      <c r="AJ134" s="2"/>
      <c r="AK134" s="2"/>
      <c r="AL134" s="2"/>
      <c r="AM134" s="2"/>
    </row>
    <row r="135" spans="1:42" s="308" customFormat="1" ht="21" customHeight="1" x14ac:dyDescent="0.25">
      <c r="A135" s="348"/>
      <c r="B135" s="348"/>
      <c r="C135" s="363" t="s">
        <v>242</v>
      </c>
      <c r="D135" s="24" t="s">
        <v>37</v>
      </c>
      <c r="E135" s="274">
        <v>0.93627450980392157</v>
      </c>
      <c r="F135" s="274">
        <v>1</v>
      </c>
      <c r="G135" s="364">
        <v>0.94063926940639264</v>
      </c>
      <c r="H135" s="274">
        <v>0.95499999999999996</v>
      </c>
      <c r="I135" s="274">
        <v>0.84599999999999997</v>
      </c>
      <c r="J135" s="100">
        <v>0.94799999999999995</v>
      </c>
      <c r="K135" s="274">
        <v>0.88</v>
      </c>
      <c r="L135" s="274">
        <v>0.89</v>
      </c>
      <c r="M135" s="100">
        <v>0.88500000000000001</v>
      </c>
      <c r="N135" s="274">
        <v>0.87</v>
      </c>
      <c r="O135" s="274">
        <v>1</v>
      </c>
      <c r="P135" s="100">
        <v>0.93500000000000005</v>
      </c>
      <c r="Q135" s="274">
        <v>0.9</v>
      </c>
      <c r="R135" s="274">
        <v>0</v>
      </c>
      <c r="S135" s="100">
        <v>0.9</v>
      </c>
      <c r="T135" s="347"/>
      <c r="U135" s="347"/>
      <c r="V135" s="347"/>
      <c r="W135" s="347"/>
      <c r="X135" s="347"/>
      <c r="Y135" s="347"/>
      <c r="Z135" s="347"/>
      <c r="AA135" s="347"/>
      <c r="AB135" s="347"/>
      <c r="AC135" s="347"/>
      <c r="AD135" s="347"/>
      <c r="AE135" s="347"/>
      <c r="AF135" s="347"/>
      <c r="AG135" s="347"/>
      <c r="AH135" s="347"/>
      <c r="AI135" s="347"/>
      <c r="AJ135" s="347"/>
      <c r="AK135" s="347"/>
      <c r="AL135" s="347"/>
      <c r="AM135" s="347"/>
    </row>
    <row r="136" spans="1:42" ht="30" customHeight="1" x14ac:dyDescent="0.25">
      <c r="A136" s="85"/>
      <c r="B136" s="85"/>
      <c r="C136" s="363" t="s">
        <v>243</v>
      </c>
      <c r="D136" s="18" t="s">
        <v>40</v>
      </c>
      <c r="E136" s="330">
        <v>175</v>
      </c>
      <c r="F136" s="330">
        <v>10</v>
      </c>
      <c r="G136" s="332">
        <v>185</v>
      </c>
      <c r="H136" s="330">
        <v>189</v>
      </c>
      <c r="I136" s="330">
        <v>5</v>
      </c>
      <c r="J136" s="54">
        <v>194</v>
      </c>
      <c r="K136" s="330">
        <v>113</v>
      </c>
      <c r="L136" s="330">
        <v>4</v>
      </c>
      <c r="M136" s="54">
        <v>117</v>
      </c>
      <c r="N136" s="330">
        <v>223</v>
      </c>
      <c r="O136" s="330">
        <v>1</v>
      </c>
      <c r="P136" s="54">
        <v>224</v>
      </c>
      <c r="Q136" s="330">
        <v>104</v>
      </c>
      <c r="R136" s="330">
        <v>0</v>
      </c>
      <c r="S136" s="54">
        <v>104</v>
      </c>
      <c r="T136" s="2"/>
      <c r="U136" s="2"/>
      <c r="V136" s="2"/>
      <c r="W136" s="2"/>
      <c r="X136" s="2"/>
      <c r="Y136" s="2"/>
      <c r="Z136" s="2"/>
      <c r="AA136" s="2"/>
      <c r="AB136" s="2"/>
      <c r="AC136" s="2"/>
      <c r="AD136" s="2"/>
      <c r="AE136" s="2"/>
      <c r="AF136" s="2"/>
      <c r="AG136" s="2"/>
      <c r="AH136" s="2"/>
      <c r="AI136" s="2"/>
      <c r="AJ136" s="2"/>
      <c r="AK136" s="2"/>
      <c r="AL136" s="2"/>
      <c r="AM136" s="2"/>
    </row>
    <row r="137" spans="1:42" s="308" customFormat="1" ht="21" customHeight="1" x14ac:dyDescent="0.25">
      <c r="A137" s="348"/>
      <c r="B137" s="348"/>
      <c r="C137" s="363" t="s">
        <v>244</v>
      </c>
      <c r="D137" s="24" t="s">
        <v>37</v>
      </c>
      <c r="E137" s="274">
        <v>0.87939698492462315</v>
      </c>
      <c r="F137" s="274">
        <v>0.83333333333333337</v>
      </c>
      <c r="G137" s="364">
        <v>0.87677725118483407</v>
      </c>
      <c r="H137" s="274">
        <v>0.86699999999999999</v>
      </c>
      <c r="I137" s="274">
        <v>0.71399999999999997</v>
      </c>
      <c r="J137" s="100">
        <v>0.86199999999999999</v>
      </c>
      <c r="K137" s="274">
        <v>0.87</v>
      </c>
      <c r="L137" s="274">
        <v>0.67</v>
      </c>
      <c r="M137" s="100">
        <v>0.77</v>
      </c>
      <c r="N137" s="274">
        <v>0.86</v>
      </c>
      <c r="O137" s="274">
        <v>1</v>
      </c>
      <c r="P137" s="100">
        <v>0.92999999999999994</v>
      </c>
      <c r="Q137" s="274">
        <v>0.88</v>
      </c>
      <c r="R137" s="274">
        <v>0</v>
      </c>
      <c r="S137" s="100">
        <v>0.88</v>
      </c>
      <c r="T137" s="347"/>
      <c r="U137" s="347"/>
      <c r="V137" s="347"/>
      <c r="W137" s="347"/>
      <c r="X137" s="347"/>
      <c r="Y137" s="347"/>
      <c r="Z137" s="347"/>
      <c r="AA137" s="347"/>
      <c r="AB137" s="347"/>
      <c r="AC137" s="347"/>
      <c r="AD137" s="347"/>
      <c r="AE137" s="347"/>
      <c r="AF137" s="347"/>
      <c r="AG137" s="347"/>
      <c r="AH137" s="347"/>
      <c r="AI137" s="347"/>
      <c r="AJ137" s="347"/>
      <c r="AK137" s="347"/>
      <c r="AL137" s="347"/>
      <c r="AM137" s="347"/>
    </row>
    <row r="138" spans="1:42" ht="15" customHeight="1" x14ac:dyDescent="0.25">
      <c r="A138" s="85"/>
      <c r="B138" s="85"/>
      <c r="C138" s="103"/>
      <c r="D138" s="123"/>
      <c r="E138" s="107"/>
      <c r="F138" s="15"/>
      <c r="G138" s="74"/>
      <c r="H138" s="107"/>
      <c r="I138" s="107"/>
      <c r="J138" s="124"/>
      <c r="K138" s="107"/>
      <c r="L138" s="107"/>
      <c r="M138" s="124"/>
      <c r="N138" s="107"/>
      <c r="O138" s="107"/>
      <c r="P138" s="124"/>
      <c r="Q138" s="2"/>
      <c r="R138" s="2"/>
      <c r="S138" s="2"/>
      <c r="T138" s="2"/>
      <c r="U138" s="2"/>
      <c r="V138" s="2"/>
      <c r="W138" s="2"/>
      <c r="X138" s="2"/>
      <c r="Y138" s="2"/>
      <c r="Z138" s="2"/>
      <c r="AA138" s="2"/>
      <c r="AB138" s="2"/>
      <c r="AC138" s="2"/>
      <c r="AD138" s="2"/>
      <c r="AE138" s="2"/>
      <c r="AF138" s="2"/>
      <c r="AG138" s="2"/>
      <c r="AH138" s="2"/>
      <c r="AI138" s="2"/>
      <c r="AJ138" s="2"/>
    </row>
    <row r="139" spans="1:42" ht="15" customHeight="1" x14ac:dyDescent="0.25">
      <c r="J139" s="72"/>
    </row>
    <row r="140" spans="1:42" ht="15.75" x14ac:dyDescent="0.25">
      <c r="B140" s="49" t="s">
        <v>245</v>
      </c>
    </row>
    <row r="141" spans="1:42" x14ac:dyDescent="0.25">
      <c r="E141" s="57">
        <v>2024</v>
      </c>
      <c r="F141" s="57"/>
      <c r="G141" s="57"/>
      <c r="H141" s="57">
        <v>2023</v>
      </c>
      <c r="I141" s="57"/>
      <c r="J141" s="57"/>
      <c r="K141" s="57">
        <v>2022</v>
      </c>
      <c r="L141" s="57"/>
      <c r="M141" s="57">
        <v>2021</v>
      </c>
      <c r="N141" s="57"/>
      <c r="O141" s="57">
        <v>2020</v>
      </c>
      <c r="P141" s="57"/>
    </row>
    <row r="142" spans="1:42" x14ac:dyDescent="0.25">
      <c r="C142" s="51" t="s">
        <v>246</v>
      </c>
      <c r="D142" s="211" t="s">
        <v>27</v>
      </c>
      <c r="E142" s="57" t="s">
        <v>36</v>
      </c>
      <c r="F142" s="57" t="s">
        <v>38</v>
      </c>
      <c r="G142" s="57" t="s">
        <v>39</v>
      </c>
      <c r="H142" s="57" t="s">
        <v>36</v>
      </c>
      <c r="I142" s="57" t="s">
        <v>38</v>
      </c>
      <c r="J142" s="57" t="s">
        <v>39</v>
      </c>
      <c r="K142" s="57" t="s">
        <v>36</v>
      </c>
      <c r="L142" s="57" t="s">
        <v>38</v>
      </c>
      <c r="M142" s="57" t="s">
        <v>36</v>
      </c>
      <c r="N142" s="57" t="s">
        <v>38</v>
      </c>
      <c r="O142" s="57" t="s">
        <v>36</v>
      </c>
      <c r="P142" s="57" t="s">
        <v>38</v>
      </c>
    </row>
    <row r="143" spans="1:42" s="308" customFormat="1" ht="21" customHeight="1" x14ac:dyDescent="0.25">
      <c r="A143" s="307"/>
      <c r="B143" s="307"/>
      <c r="C143" s="58" t="s">
        <v>247</v>
      </c>
      <c r="D143" s="24" t="s">
        <v>248</v>
      </c>
      <c r="E143" s="249">
        <v>41740</v>
      </c>
      <c r="F143" s="249">
        <v>128087</v>
      </c>
      <c r="G143" s="250">
        <f>E143+F143</f>
        <v>169827</v>
      </c>
      <c r="H143" s="97">
        <v>49726</v>
      </c>
      <c r="I143" s="97">
        <v>166666</v>
      </c>
      <c r="J143" s="249">
        <v>216392</v>
      </c>
      <c r="K143" s="249">
        <v>78685</v>
      </c>
      <c r="L143" s="249">
        <v>160765</v>
      </c>
      <c r="M143" s="249">
        <v>77108</v>
      </c>
      <c r="N143" s="249">
        <v>149681</v>
      </c>
      <c r="O143" s="249">
        <v>35659</v>
      </c>
      <c r="P143" s="249">
        <v>109603</v>
      </c>
    </row>
    <row r="144" spans="1:42" s="308" customFormat="1" ht="21" customHeight="1" x14ac:dyDescent="0.25">
      <c r="A144" s="307"/>
      <c r="B144" s="307"/>
      <c r="C144" s="58" t="s">
        <v>249</v>
      </c>
      <c r="D144" s="24" t="s">
        <v>248</v>
      </c>
      <c r="E144" s="365">
        <f>E143/7071</f>
        <v>5.9029840192334886</v>
      </c>
      <c r="F144" s="365">
        <f>F143/18620</f>
        <v>6.8790010741138561</v>
      </c>
      <c r="G144" s="366">
        <f>G143/25691</f>
        <v>6.6103693900587759</v>
      </c>
      <c r="H144" s="268">
        <v>6.24</v>
      </c>
      <c r="I144" s="268">
        <v>8.07</v>
      </c>
      <c r="J144" s="365">
        <v>7.1550000000000002</v>
      </c>
      <c r="K144" s="365">
        <v>7.2</v>
      </c>
      <c r="L144" s="365">
        <v>7</v>
      </c>
      <c r="M144" s="365">
        <v>4.87</v>
      </c>
      <c r="N144" s="365">
        <v>4.96</v>
      </c>
      <c r="O144" s="365">
        <v>1.95</v>
      </c>
      <c r="P144" s="365">
        <v>3.24</v>
      </c>
    </row>
    <row r="145" spans="1:39" ht="15" customHeight="1" x14ac:dyDescent="0.25">
      <c r="C145" s="103"/>
    </row>
    <row r="146" spans="1:39" ht="15" customHeight="1" x14ac:dyDescent="0.25"/>
    <row r="147" spans="1:39" x14ac:dyDescent="0.25">
      <c r="A147" s="85"/>
      <c r="B147" s="85"/>
      <c r="C147" s="51" t="s">
        <v>250</v>
      </c>
      <c r="D147" s="211" t="s">
        <v>27</v>
      </c>
      <c r="E147" s="57">
        <v>2024</v>
      </c>
      <c r="F147" s="57">
        <v>2023</v>
      </c>
      <c r="G147" s="57">
        <v>2022</v>
      </c>
      <c r="H147" s="57">
        <v>2021</v>
      </c>
      <c r="K147" s="160"/>
      <c r="N147" s="160"/>
    </row>
    <row r="148" spans="1:39" s="308" customFormat="1" ht="21" customHeight="1" x14ac:dyDescent="0.25">
      <c r="A148" s="348"/>
      <c r="B148" s="348"/>
      <c r="C148" s="12" t="s">
        <v>251</v>
      </c>
      <c r="D148" s="24" t="s">
        <v>37</v>
      </c>
      <c r="E148" s="96">
        <v>0.67</v>
      </c>
      <c r="F148" s="99">
        <v>0.67</v>
      </c>
      <c r="G148" s="95">
        <v>0.7</v>
      </c>
      <c r="H148" s="95">
        <v>0.7</v>
      </c>
    </row>
    <row r="149" spans="1:39" s="308" customFormat="1" ht="21" customHeight="1" x14ac:dyDescent="0.25">
      <c r="A149" s="348"/>
      <c r="B149" s="348"/>
      <c r="C149" s="12" t="s">
        <v>252</v>
      </c>
      <c r="D149" s="24" t="s">
        <v>37</v>
      </c>
      <c r="E149" s="96">
        <v>0.3</v>
      </c>
      <c r="F149" s="99">
        <v>0.34234150856085144</v>
      </c>
      <c r="G149" s="95">
        <v>0.3</v>
      </c>
      <c r="H149" s="95">
        <v>0.41</v>
      </c>
    </row>
    <row r="150" spans="1:39" ht="15" customHeight="1" x14ac:dyDescent="0.25">
      <c r="A150" s="85"/>
      <c r="B150" s="85"/>
      <c r="C150" s="104"/>
      <c r="D150" s="402"/>
      <c r="E150" s="131"/>
      <c r="F150" s="7"/>
      <c r="G150" s="23"/>
    </row>
    <row r="151" spans="1:39" ht="15" customHeight="1" x14ac:dyDescent="0.25"/>
    <row r="152" spans="1:39" ht="15.75" x14ac:dyDescent="0.25">
      <c r="A152" s="85"/>
      <c r="B152" s="85"/>
      <c r="C152" s="66"/>
      <c r="D152" s="168"/>
      <c r="E152" s="55">
        <v>2024</v>
      </c>
      <c r="F152" s="55"/>
      <c r="G152" s="55">
        <v>2023</v>
      </c>
      <c r="H152" s="55"/>
      <c r="I152" s="55">
        <v>2022</v>
      </c>
      <c r="J152" s="55"/>
      <c r="K152" s="6"/>
      <c r="L152" s="6"/>
      <c r="M152" s="6"/>
      <c r="N152" s="6"/>
      <c r="O152" s="6"/>
      <c r="P152" s="2"/>
      <c r="Q152" s="2"/>
      <c r="R152" s="2"/>
      <c r="S152" s="2"/>
      <c r="T152" s="2"/>
      <c r="U152" s="2"/>
      <c r="V152" s="2"/>
      <c r="W152" s="2"/>
      <c r="X152" s="2"/>
      <c r="Y152" s="2"/>
      <c r="Z152" s="2"/>
      <c r="AA152" s="2"/>
      <c r="AB152" s="2"/>
      <c r="AC152" s="2"/>
      <c r="AD152" s="2"/>
      <c r="AE152" s="2"/>
      <c r="AF152" s="2"/>
      <c r="AG152" s="2"/>
      <c r="AH152" s="2"/>
      <c r="AI152" s="2"/>
      <c r="AJ152" s="2"/>
    </row>
    <row r="153" spans="1:39" x14ac:dyDescent="0.25">
      <c r="A153" s="85"/>
      <c r="B153" s="85"/>
      <c r="C153" s="51" t="s">
        <v>253</v>
      </c>
      <c r="D153" s="211" t="s">
        <v>27</v>
      </c>
      <c r="E153" s="57" t="s">
        <v>36</v>
      </c>
      <c r="F153" s="57" t="s">
        <v>38</v>
      </c>
      <c r="G153" s="57" t="s">
        <v>36</v>
      </c>
      <c r="H153" s="57" t="s">
        <v>38</v>
      </c>
      <c r="I153" s="57" t="s">
        <v>36</v>
      </c>
      <c r="J153" s="57" t="s">
        <v>38</v>
      </c>
      <c r="K153" s="6"/>
      <c r="L153" s="2"/>
      <c r="M153" s="2"/>
      <c r="N153" s="2"/>
      <c r="O153" s="2"/>
      <c r="P153" s="2"/>
      <c r="Q153" s="2"/>
      <c r="R153" s="2"/>
      <c r="S153" s="2"/>
      <c r="T153" s="2"/>
      <c r="U153" s="2"/>
      <c r="V153" s="2"/>
      <c r="W153" s="2"/>
      <c r="X153" s="2"/>
      <c r="Y153" s="2"/>
      <c r="Z153" s="2"/>
      <c r="AA153" s="2"/>
      <c r="AB153" s="2"/>
      <c r="AC153" s="2"/>
      <c r="AD153" s="2"/>
      <c r="AE153" s="2"/>
    </row>
    <row r="154" spans="1:39" s="308" customFormat="1" ht="21" customHeight="1" x14ac:dyDescent="0.25">
      <c r="A154" s="348"/>
      <c r="B154" s="348"/>
      <c r="C154" s="24" t="s">
        <v>39</v>
      </c>
      <c r="D154" s="24" t="s">
        <v>37</v>
      </c>
      <c r="E154" s="274">
        <v>0.18518518518518501</v>
      </c>
      <c r="F154" s="274">
        <v>0.81481481481481477</v>
      </c>
      <c r="G154" s="274">
        <v>0.19696969696969696</v>
      </c>
      <c r="H154" s="274">
        <v>0.80303030303030298</v>
      </c>
      <c r="I154" s="274">
        <v>0.27272727272727271</v>
      </c>
      <c r="J154" s="274">
        <v>0.72727272727272729</v>
      </c>
      <c r="K154" s="186"/>
      <c r="L154" s="347"/>
      <c r="M154" s="347"/>
      <c r="N154" s="347"/>
      <c r="O154" s="347"/>
      <c r="P154" s="347"/>
      <c r="Q154" s="347"/>
      <c r="R154" s="347"/>
      <c r="S154" s="347"/>
      <c r="T154" s="347"/>
      <c r="U154" s="347"/>
      <c r="V154" s="347"/>
      <c r="W154" s="347"/>
      <c r="X154" s="347"/>
      <c r="Y154" s="347"/>
      <c r="Z154" s="347"/>
      <c r="AA154" s="347"/>
      <c r="AB154" s="347"/>
      <c r="AC154" s="347"/>
      <c r="AD154" s="347"/>
      <c r="AE154" s="347"/>
    </row>
    <row r="155" spans="1:39" ht="15" customHeight="1" x14ac:dyDescent="0.25">
      <c r="A155" s="85"/>
      <c r="B155" s="85"/>
      <c r="C155" s="6"/>
      <c r="D155" s="170"/>
      <c r="E155" s="6"/>
      <c r="F155" s="6"/>
      <c r="G155" s="6"/>
      <c r="H155" s="6"/>
      <c r="I155" s="6"/>
      <c r="J155" s="6"/>
      <c r="K155" s="7"/>
      <c r="L155" s="7"/>
      <c r="M155" s="7"/>
      <c r="N155" s="7"/>
      <c r="O155" s="7"/>
      <c r="P155" s="6"/>
      <c r="Q155" s="6"/>
      <c r="R155" s="6"/>
      <c r="S155" s="2"/>
      <c r="T155" s="2"/>
      <c r="U155" s="2"/>
      <c r="V155" s="2"/>
      <c r="W155" s="2"/>
      <c r="X155" s="2"/>
      <c r="Y155" s="2"/>
      <c r="Z155" s="2"/>
      <c r="AA155" s="2"/>
      <c r="AB155" s="2"/>
      <c r="AC155" s="2"/>
      <c r="AD155" s="2"/>
      <c r="AE155" s="2"/>
      <c r="AF155" s="2"/>
      <c r="AG155" s="2"/>
      <c r="AH155" s="2"/>
      <c r="AI155" s="2"/>
      <c r="AJ155" s="2"/>
      <c r="AK155" s="2"/>
      <c r="AL155" s="2"/>
      <c r="AM155" s="2"/>
    </row>
    <row r="156" spans="1:39" ht="15" customHeight="1" x14ac:dyDescent="0.25">
      <c r="A156" s="85"/>
      <c r="B156" s="85"/>
      <c r="C156" s="13"/>
      <c r="D156" s="170"/>
      <c r="E156" s="6"/>
      <c r="F156" s="6"/>
      <c r="G156" s="6"/>
      <c r="H156" s="6"/>
      <c r="I156" s="6"/>
      <c r="J156" s="6"/>
      <c r="K156" s="7"/>
      <c r="L156" s="7"/>
      <c r="M156" s="7"/>
      <c r="N156" s="7"/>
      <c r="O156" s="7"/>
      <c r="P156" s="6"/>
      <c r="Q156" s="6"/>
      <c r="R156" s="6"/>
      <c r="S156" s="2"/>
      <c r="T156" s="2"/>
      <c r="U156" s="2"/>
      <c r="V156" s="2"/>
      <c r="W156" s="2"/>
      <c r="X156" s="2"/>
      <c r="Y156" s="2"/>
      <c r="Z156" s="2"/>
      <c r="AA156" s="2"/>
      <c r="AB156" s="2"/>
      <c r="AC156" s="2"/>
      <c r="AD156" s="2"/>
      <c r="AE156" s="2"/>
      <c r="AF156" s="2"/>
      <c r="AG156" s="2"/>
      <c r="AH156" s="2"/>
      <c r="AI156" s="2"/>
      <c r="AJ156" s="2"/>
      <c r="AK156" s="2"/>
      <c r="AL156" s="2"/>
      <c r="AM156" s="2"/>
    </row>
    <row r="157" spans="1:39" ht="15.75" x14ac:dyDescent="0.25">
      <c r="A157" s="85"/>
      <c r="B157" s="85"/>
      <c r="C157" s="6"/>
      <c r="D157" s="170"/>
      <c r="E157" s="55">
        <v>2024</v>
      </c>
      <c r="F157" s="55"/>
      <c r="G157" s="55"/>
      <c r="H157" s="55">
        <v>2023</v>
      </c>
      <c r="I157" s="55"/>
      <c r="J157" s="55"/>
      <c r="K157" s="55">
        <v>2022</v>
      </c>
      <c r="L157" s="55"/>
      <c r="M157" s="55"/>
      <c r="N157" s="7"/>
      <c r="O157" s="7"/>
      <c r="P157" s="6"/>
      <c r="Q157" s="6"/>
      <c r="R157" s="6"/>
      <c r="S157" s="2"/>
      <c r="T157" s="2"/>
      <c r="U157" s="2"/>
      <c r="V157" s="2"/>
      <c r="W157" s="2"/>
      <c r="X157" s="2"/>
      <c r="Y157" s="2"/>
      <c r="Z157" s="2"/>
      <c r="AA157" s="2"/>
      <c r="AB157" s="2"/>
      <c r="AC157" s="2"/>
      <c r="AD157" s="2"/>
      <c r="AE157" s="2"/>
      <c r="AF157" s="2"/>
      <c r="AG157" s="2"/>
      <c r="AH157" s="2"/>
      <c r="AI157" s="2"/>
      <c r="AJ157" s="2"/>
      <c r="AK157" s="2"/>
      <c r="AL157" s="2"/>
      <c r="AM157" s="2"/>
    </row>
    <row r="158" spans="1:39" x14ac:dyDescent="0.25">
      <c r="A158" s="85"/>
      <c r="B158" s="85"/>
      <c r="C158" s="51" t="s">
        <v>254</v>
      </c>
      <c r="D158" s="211" t="s">
        <v>27</v>
      </c>
      <c r="E158" s="57" t="s">
        <v>36</v>
      </c>
      <c r="F158" s="57" t="s">
        <v>38</v>
      </c>
      <c r="G158" s="57" t="s">
        <v>158</v>
      </c>
      <c r="H158" s="57" t="s">
        <v>36</v>
      </c>
      <c r="I158" s="57" t="s">
        <v>38</v>
      </c>
      <c r="J158" s="57" t="s">
        <v>158</v>
      </c>
      <c r="K158" s="57" t="s">
        <v>36</v>
      </c>
      <c r="L158" s="57" t="s">
        <v>38</v>
      </c>
      <c r="M158" s="57" t="s">
        <v>158</v>
      </c>
      <c r="N158" s="6"/>
      <c r="O158" s="15"/>
      <c r="P158" s="6"/>
      <c r="Q158" s="6"/>
      <c r="R158" s="2"/>
      <c r="S158" s="2"/>
      <c r="T158" s="2"/>
      <c r="U158" s="2"/>
      <c r="V158" s="2"/>
      <c r="W158" s="2"/>
      <c r="X158" s="2"/>
      <c r="Y158" s="2"/>
      <c r="Z158" s="2"/>
      <c r="AA158" s="2"/>
      <c r="AB158" s="2"/>
      <c r="AC158" s="2"/>
      <c r="AD158" s="2"/>
      <c r="AE158" s="2"/>
      <c r="AF158" s="2"/>
      <c r="AG158" s="2"/>
      <c r="AH158" s="2"/>
      <c r="AI158" s="2"/>
      <c r="AJ158" s="2"/>
      <c r="AK158" s="2"/>
      <c r="AL158" s="2"/>
    </row>
    <row r="159" spans="1:39" s="308" customFormat="1" ht="21" customHeight="1" x14ac:dyDescent="0.25">
      <c r="A159" s="307"/>
      <c r="B159" s="307"/>
      <c r="C159" s="58" t="s">
        <v>156</v>
      </c>
      <c r="D159" s="24" t="s">
        <v>37</v>
      </c>
      <c r="E159" s="274">
        <v>0.12</v>
      </c>
      <c r="F159" s="274">
        <v>0.88</v>
      </c>
      <c r="G159" s="274">
        <v>0</v>
      </c>
      <c r="H159" s="274">
        <v>0.26666666666666666</v>
      </c>
      <c r="I159" s="274">
        <v>0.73333333333333328</v>
      </c>
      <c r="J159" s="274">
        <v>0</v>
      </c>
      <c r="K159" s="274">
        <v>0.25</v>
      </c>
      <c r="L159" s="274">
        <v>0.75</v>
      </c>
      <c r="M159" s="274">
        <v>0</v>
      </c>
      <c r="N159" s="350"/>
      <c r="O159" s="23"/>
    </row>
    <row r="160" spans="1:39" s="308" customFormat="1" ht="21" customHeight="1" x14ac:dyDescent="0.25">
      <c r="A160" s="307"/>
      <c r="B160" s="307"/>
      <c r="C160" s="11" t="s">
        <v>157</v>
      </c>
      <c r="D160" s="24" t="s">
        <v>37</v>
      </c>
      <c r="E160" s="274">
        <v>0.2</v>
      </c>
      <c r="F160" s="274">
        <v>0.8</v>
      </c>
      <c r="G160" s="274">
        <v>0</v>
      </c>
      <c r="H160" s="274">
        <v>0.17523364485981308</v>
      </c>
      <c r="I160" s="274">
        <v>0.82242990654205606</v>
      </c>
      <c r="J160" s="367">
        <v>2.3364485981308409E-3</v>
      </c>
      <c r="K160" s="274">
        <v>0.2</v>
      </c>
      <c r="L160" s="274">
        <v>0.79</v>
      </c>
      <c r="M160" s="274">
        <v>0.01</v>
      </c>
      <c r="N160" s="350"/>
      <c r="O160" s="23"/>
    </row>
    <row r="161" spans="1:15" s="308" customFormat="1" ht="21" customHeight="1" x14ac:dyDescent="0.25">
      <c r="A161" s="307"/>
      <c r="B161" s="307"/>
      <c r="C161" s="358" t="s">
        <v>255</v>
      </c>
      <c r="D161" s="24" t="s">
        <v>37</v>
      </c>
      <c r="E161" s="274">
        <v>0.09</v>
      </c>
      <c r="F161" s="274">
        <v>0.05</v>
      </c>
      <c r="G161" s="274">
        <v>0</v>
      </c>
      <c r="H161" s="274">
        <v>0.30303030303030304</v>
      </c>
      <c r="I161" s="274">
        <v>0.69696969696969702</v>
      </c>
      <c r="J161" s="274">
        <v>0</v>
      </c>
      <c r="K161" s="274">
        <v>0.86</v>
      </c>
      <c r="L161" s="274">
        <v>0.13</v>
      </c>
      <c r="M161" s="274">
        <v>0.01</v>
      </c>
      <c r="N161" s="350"/>
      <c r="O161" s="23"/>
    </row>
    <row r="162" spans="1:15" ht="15" customHeight="1" x14ac:dyDescent="0.25">
      <c r="I162" s="107"/>
      <c r="J162" s="107"/>
    </row>
    <row r="163" spans="1:15" ht="15" customHeight="1" x14ac:dyDescent="0.25">
      <c r="C163" s="103"/>
      <c r="D163" s="123"/>
      <c r="E163" s="15"/>
      <c r="F163" s="15"/>
      <c r="G163" s="15"/>
      <c r="H163" s="15"/>
      <c r="I163" s="15"/>
      <c r="J163" s="15"/>
      <c r="K163" s="15"/>
      <c r="L163" s="15"/>
      <c r="M163" s="15"/>
    </row>
    <row r="165" spans="1:15" x14ac:dyDescent="0.25">
      <c r="C165" s="55" t="s">
        <v>256</v>
      </c>
      <c r="D165" s="211" t="s">
        <v>27</v>
      </c>
      <c r="E165" s="55">
        <v>2024</v>
      </c>
      <c r="F165" s="57">
        <v>2023</v>
      </c>
      <c r="G165" s="57">
        <v>2022</v>
      </c>
      <c r="H165" s="57">
        <v>2021</v>
      </c>
    </row>
    <row r="166" spans="1:15" s="308" customFormat="1" ht="21" customHeight="1" x14ac:dyDescent="0.25">
      <c r="A166" s="307"/>
      <c r="B166" s="307"/>
      <c r="C166" s="264" t="s">
        <v>257</v>
      </c>
      <c r="D166" s="264" t="s">
        <v>248</v>
      </c>
      <c r="E166" s="280">
        <v>1804</v>
      </c>
      <c r="F166" s="97">
        <v>3287.97</v>
      </c>
      <c r="G166" s="280">
        <v>2929</v>
      </c>
      <c r="H166" s="280">
        <v>4513</v>
      </c>
    </row>
    <row r="167" spans="1:15" s="308" customFormat="1" ht="21" customHeight="1" x14ac:dyDescent="0.25">
      <c r="A167" s="307"/>
      <c r="B167" s="307"/>
      <c r="C167" s="264" t="s">
        <v>258</v>
      </c>
      <c r="D167" s="264" t="s">
        <v>248</v>
      </c>
      <c r="E167" s="280">
        <f>3792</f>
        <v>3792</v>
      </c>
      <c r="F167" s="97">
        <v>2864</v>
      </c>
      <c r="G167" s="280">
        <v>3238</v>
      </c>
      <c r="H167" s="280">
        <v>1200</v>
      </c>
    </row>
    <row r="168" spans="1:15" s="308" customFormat="1" ht="21" customHeight="1" x14ac:dyDescent="0.25">
      <c r="A168" s="307"/>
      <c r="B168" s="307"/>
      <c r="C168" s="368" t="s">
        <v>39</v>
      </c>
      <c r="D168" s="264" t="s">
        <v>248</v>
      </c>
      <c r="E168" s="281">
        <f>SUM(E166:E167)</f>
        <v>5596</v>
      </c>
      <c r="F168" s="97">
        <v>6152</v>
      </c>
      <c r="G168" s="280">
        <v>6167</v>
      </c>
      <c r="H168" s="280">
        <v>5713</v>
      </c>
    </row>
    <row r="169" spans="1:15" ht="42" customHeight="1" x14ac:dyDescent="0.25">
      <c r="C169" s="418" t="s">
        <v>259</v>
      </c>
      <c r="D169" s="418"/>
      <c r="E169" s="418"/>
      <c r="F169" s="418"/>
      <c r="G169" s="418"/>
      <c r="H169" s="418"/>
      <c r="I169" s="418"/>
      <c r="J169" s="418"/>
      <c r="K169" s="418"/>
      <c r="L169" s="418"/>
      <c r="M169" s="418"/>
    </row>
    <row r="170" spans="1:15" ht="33.4" customHeight="1" x14ac:dyDescent="0.25">
      <c r="C170" s="418" t="s">
        <v>260</v>
      </c>
      <c r="D170" s="418"/>
      <c r="E170" s="418"/>
      <c r="F170" s="418"/>
      <c r="G170" s="418"/>
      <c r="H170" s="418"/>
      <c r="I170" s="418"/>
      <c r="J170" s="418"/>
      <c r="K170" s="418"/>
      <c r="L170" s="418"/>
      <c r="M170" s="418"/>
    </row>
  </sheetData>
  <sheetProtection algorithmName="SHA-512" hashValue="irwNlosgkpLI5/MdylxpVfpJQnAX3a6Lvq6llh7DSOB4Tfx5qzwjuZMa6XSzlC6kE9aHuaRU3JwTbs2SA3ZAdg==" saltValue="hsd1FjWw8nHGU9XdwoZNFw==" spinCount="100000" sheet="1" objects="1" scenarios="1" selectLockedCells="1" selectUnlockedCells="1"/>
  <mergeCells count="35">
    <mergeCell ref="P83:P84"/>
    <mergeCell ref="Q83:Q84"/>
    <mergeCell ref="K2:M2"/>
    <mergeCell ref="P10:Q10"/>
    <mergeCell ref="R83:R84"/>
    <mergeCell ref="A56:A57"/>
    <mergeCell ref="C169:M169"/>
    <mergeCell ref="A83:A84"/>
    <mergeCell ref="A81:A82"/>
    <mergeCell ref="A58:A59"/>
    <mergeCell ref="D10:E10"/>
    <mergeCell ref="D11:E11"/>
    <mergeCell ref="R81:R82"/>
    <mergeCell ref="O81:O82"/>
    <mergeCell ref="P81:P82"/>
    <mergeCell ref="Q81:Q82"/>
    <mergeCell ref="E58:E59"/>
    <mergeCell ref="C170:M170"/>
    <mergeCell ref="D98:E98"/>
    <mergeCell ref="D21:E21"/>
    <mergeCell ref="K58:K59"/>
    <mergeCell ref="C83:C84"/>
    <mergeCell ref="G83:G84"/>
    <mergeCell ref="I83:I84"/>
    <mergeCell ref="D97:E97"/>
    <mergeCell ref="E83:E84"/>
    <mergeCell ref="G92:H92"/>
    <mergeCell ref="K83:K84"/>
    <mergeCell ref="T58:T59"/>
    <mergeCell ref="G58:G59"/>
    <mergeCell ref="I58:I59"/>
    <mergeCell ref="S58:S59"/>
    <mergeCell ref="M58:M59"/>
    <mergeCell ref="Q58:Q59"/>
    <mergeCell ref="R58:R59"/>
  </mergeCells>
  <phoneticPr fontId="36" type="noConversion"/>
  <pageMargins left="0.23622047244094491" right="0.23622047244094491" top="0.74803149606299213" bottom="0.74803149606299213" header="0.31496062992125984" footer="0.31496062992125984"/>
  <pageSetup paperSize="9" scale="53" fitToHeight="8" orientation="landscape" horizontalDpi="300" verticalDpi="300" r:id="rId1"/>
  <rowBreaks count="5" manualBreakCount="5">
    <brk id="33" max="23" man="1"/>
    <brk id="55" max="23" man="1"/>
    <brk id="96" max="23" man="1"/>
    <brk id="129" max="23" man="1"/>
    <brk id="155" max="23" man="1"/>
  </rowBreaks>
  <colBreaks count="2" manualBreakCount="2">
    <brk id="9" max="1048575" man="1"/>
    <brk id="20" max="1048575" man="1"/>
  </colBreaks>
  <ignoredErrors>
    <ignoredError sqref="H40"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C7154-94B4-4864-8DC3-E9F3C1018E44}">
  <dimension ref="A2:A5"/>
  <sheetViews>
    <sheetView workbookViewId="0"/>
  </sheetViews>
  <sheetFormatPr defaultRowHeight="15" x14ac:dyDescent="0.25"/>
  <sheetData>
    <row r="2" spans="1:1" x14ac:dyDescent="0.25">
      <c r="A2" t="s">
        <v>261</v>
      </c>
    </row>
    <row r="3" spans="1:1" x14ac:dyDescent="0.25">
      <c r="A3" t="s">
        <v>262</v>
      </c>
    </row>
    <row r="4" spans="1:1" x14ac:dyDescent="0.25">
      <c r="A4" t="s">
        <v>263</v>
      </c>
    </row>
    <row r="5" spans="1:1" x14ac:dyDescent="0.25">
      <c r="A5"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E7E70-7B4D-4797-92ED-47099ADFB82A}">
  <sheetPr>
    <pageSetUpPr fitToPage="1"/>
  </sheetPr>
  <dimension ref="A1:AB61"/>
  <sheetViews>
    <sheetView showGridLines="0" zoomScale="90" zoomScaleNormal="90" workbookViewId="0">
      <selection activeCell="K16" sqref="K16"/>
    </sheetView>
  </sheetViews>
  <sheetFormatPr defaultColWidth="8.85546875" defaultRowHeight="15" x14ac:dyDescent="0.25"/>
  <cols>
    <col min="1" max="1" width="8.85546875" style="102"/>
    <col min="2" max="2" width="5.85546875" style="102" customWidth="1"/>
    <col min="3" max="3" width="52.7109375" style="1" customWidth="1"/>
    <col min="4" max="4" width="10.7109375" style="171" customWidth="1"/>
    <col min="5" max="5" width="16.140625" style="84" customWidth="1"/>
    <col min="6" max="15" width="16.140625" style="1" customWidth="1"/>
    <col min="16" max="16384" width="8.85546875" style="1"/>
  </cols>
  <sheetData>
    <row r="1" spans="2:17" ht="15" customHeight="1" x14ac:dyDescent="0.25"/>
    <row r="2" spans="2:17" ht="15" customHeight="1" x14ac:dyDescent="0.25"/>
    <row r="3" spans="2:17" ht="15" customHeight="1" x14ac:dyDescent="0.25"/>
    <row r="4" spans="2:17" ht="15" customHeight="1" x14ac:dyDescent="0.25"/>
    <row r="5" spans="2:17" ht="15" customHeight="1" x14ac:dyDescent="0.25">
      <c r="K5" s="164"/>
    </row>
    <row r="6" spans="2:17" ht="15" customHeight="1" x14ac:dyDescent="0.25">
      <c r="B6" s="7"/>
      <c r="D6" s="168"/>
      <c r="E6" s="213"/>
      <c r="F6" s="7"/>
      <c r="G6" s="7"/>
      <c r="H6" s="7"/>
      <c r="I6" s="7"/>
      <c r="K6" s="7"/>
      <c r="L6" s="7"/>
      <c r="M6" s="6"/>
      <c r="N6" s="7"/>
      <c r="O6" s="6"/>
      <c r="P6" s="6"/>
    </row>
    <row r="7" spans="2:17" ht="15" customHeight="1" x14ac:dyDescent="0.25">
      <c r="B7" s="7"/>
      <c r="D7" s="168"/>
      <c r="E7" s="213"/>
      <c r="F7" s="7"/>
      <c r="G7" s="7"/>
      <c r="H7" s="7"/>
      <c r="I7" s="7"/>
      <c r="K7" s="7"/>
      <c r="L7" s="7"/>
      <c r="M7" s="6"/>
      <c r="N7" s="7"/>
      <c r="O7" s="6"/>
      <c r="P7" s="6"/>
    </row>
    <row r="8" spans="2:17" ht="15" customHeight="1" x14ac:dyDescent="0.25">
      <c r="B8" s="7"/>
      <c r="D8" s="168"/>
      <c r="E8" s="213"/>
      <c r="F8" s="7"/>
      <c r="G8" s="7"/>
      <c r="H8" s="7"/>
      <c r="I8" s="7"/>
      <c r="K8" s="7"/>
      <c r="L8" s="7"/>
      <c r="M8" s="6"/>
      <c r="N8" s="7"/>
      <c r="O8" s="6"/>
      <c r="P8" s="6"/>
    </row>
    <row r="9" spans="2:17" ht="15" customHeight="1" x14ac:dyDescent="0.25">
      <c r="B9" s="7"/>
      <c r="D9" s="168"/>
      <c r="E9" s="213"/>
      <c r="F9" s="7"/>
      <c r="G9" s="7"/>
      <c r="H9" s="7"/>
      <c r="I9" s="7"/>
      <c r="K9" s="7"/>
      <c r="L9" s="7"/>
      <c r="M9" s="6"/>
      <c r="N9" s="7"/>
      <c r="O9" s="6"/>
      <c r="P9" s="6"/>
    </row>
    <row r="10" spans="2:17" ht="15.75" x14ac:dyDescent="0.25">
      <c r="B10" s="43" t="s">
        <v>265</v>
      </c>
      <c r="D10" s="408"/>
      <c r="E10" s="214"/>
      <c r="F10" s="7"/>
      <c r="G10" s="7"/>
      <c r="H10" s="7"/>
      <c r="I10" s="7"/>
      <c r="K10" s="7"/>
      <c r="L10" s="7"/>
      <c r="M10" s="6"/>
      <c r="N10" s="7"/>
      <c r="O10" s="6"/>
      <c r="P10" s="6"/>
    </row>
    <row r="11" spans="2:17" ht="15.75" x14ac:dyDescent="0.25">
      <c r="C11" s="7"/>
      <c r="D11" s="168"/>
      <c r="E11" s="213"/>
      <c r="F11" s="7"/>
      <c r="G11" s="7"/>
      <c r="H11" s="7"/>
      <c r="I11" s="7"/>
      <c r="K11" s="7"/>
      <c r="L11" s="7"/>
      <c r="M11" s="6"/>
      <c r="N11" s="7"/>
      <c r="O11" s="6"/>
      <c r="P11" s="6"/>
    </row>
    <row r="12" spans="2:17" ht="15.75" x14ac:dyDescent="0.25">
      <c r="C12" s="44" t="s">
        <v>706</v>
      </c>
      <c r="D12" s="41" t="s">
        <v>27</v>
      </c>
      <c r="E12" s="215">
        <v>2024</v>
      </c>
      <c r="F12" s="42">
        <v>2023</v>
      </c>
      <c r="G12" s="42">
        <v>2022</v>
      </c>
      <c r="H12" s="42">
        <v>2021</v>
      </c>
      <c r="I12" s="42">
        <v>2020</v>
      </c>
      <c r="K12" s="7"/>
      <c r="L12" s="7"/>
      <c r="M12" s="6"/>
      <c r="N12" s="7"/>
      <c r="O12" s="6"/>
      <c r="P12" s="6"/>
    </row>
    <row r="13" spans="2:17" ht="21" customHeight="1" x14ac:dyDescent="0.25">
      <c r="C13" s="166" t="s">
        <v>266</v>
      </c>
      <c r="D13" s="21" t="s">
        <v>29</v>
      </c>
      <c r="E13" s="248">
        <f>SUM(E14:E16)</f>
        <v>7608.7354388602826</v>
      </c>
      <c r="F13" s="173">
        <v>7947.2703256323302</v>
      </c>
      <c r="G13" s="173">
        <v>7234.3370000000004</v>
      </c>
      <c r="H13" s="173">
        <v>7325.4731712777202</v>
      </c>
      <c r="I13" s="173">
        <v>7886.9482337753998</v>
      </c>
      <c r="K13" s="7"/>
      <c r="L13" s="72"/>
      <c r="M13" s="72"/>
      <c r="N13" s="72"/>
      <c r="O13" s="72"/>
      <c r="P13" s="72"/>
      <c r="Q13" s="72"/>
    </row>
    <row r="14" spans="2:17" ht="21" customHeight="1" x14ac:dyDescent="0.25">
      <c r="C14" s="45" t="s">
        <v>267</v>
      </c>
      <c r="D14" s="21" t="s">
        <v>29</v>
      </c>
      <c r="E14" s="183">
        <v>5293.5404110578093</v>
      </c>
      <c r="F14" s="173">
        <v>5316.0240000000003</v>
      </c>
      <c r="G14" s="173">
        <v>5158.9250000000002</v>
      </c>
      <c r="H14" s="173">
        <v>5485.1204734713801</v>
      </c>
      <c r="I14" s="173">
        <v>6013.7798047314</v>
      </c>
      <c r="K14" s="7"/>
      <c r="L14" s="72"/>
      <c r="M14" s="72"/>
      <c r="N14" s="72"/>
      <c r="O14" s="72"/>
      <c r="P14" s="6"/>
    </row>
    <row r="15" spans="2:17" ht="21" customHeight="1" x14ac:dyDescent="0.25">
      <c r="C15" s="45" t="s">
        <v>268</v>
      </c>
      <c r="D15" s="21" t="s">
        <v>29</v>
      </c>
      <c r="E15" s="183">
        <v>2216.2871502170829</v>
      </c>
      <c r="F15" s="173">
        <v>2306.92</v>
      </c>
      <c r="G15" s="173">
        <v>1863.914</v>
      </c>
      <c r="H15" s="173">
        <v>1508.2408119086899</v>
      </c>
      <c r="I15" s="173">
        <v>1505.9373745789001</v>
      </c>
      <c r="K15" s="7"/>
      <c r="L15" s="72"/>
      <c r="M15" s="72"/>
      <c r="N15" s="72"/>
      <c r="O15" s="72"/>
      <c r="P15" s="6"/>
    </row>
    <row r="16" spans="2:17" ht="21" customHeight="1" x14ac:dyDescent="0.25">
      <c r="C16" s="45" t="s">
        <v>269</v>
      </c>
      <c r="D16" s="21" t="s">
        <v>29</v>
      </c>
      <c r="E16" s="183">
        <v>98.907877585390807</v>
      </c>
      <c r="F16" s="173">
        <v>324.32632563232983</v>
      </c>
      <c r="G16" s="173">
        <v>211.49800000000027</v>
      </c>
      <c r="H16" s="173">
        <v>332.11188589765101</v>
      </c>
      <c r="I16" s="173">
        <v>367.23105446509999</v>
      </c>
      <c r="K16" s="7"/>
      <c r="L16" s="72"/>
      <c r="M16" s="72"/>
      <c r="N16" s="72"/>
      <c r="O16" s="72"/>
      <c r="P16" s="6"/>
    </row>
    <row r="17" spans="1:17" ht="21" customHeight="1" x14ac:dyDescent="0.25">
      <c r="C17" s="177" t="s">
        <v>270</v>
      </c>
      <c r="D17" s="24" t="s">
        <v>40</v>
      </c>
      <c r="E17" s="184">
        <v>24872</v>
      </c>
      <c r="F17" s="263">
        <v>26070</v>
      </c>
      <c r="G17" s="263">
        <v>27749</v>
      </c>
      <c r="H17" s="263">
        <v>33000</v>
      </c>
      <c r="I17" s="263">
        <v>30271</v>
      </c>
      <c r="K17" s="7"/>
      <c r="L17" s="72"/>
      <c r="M17" s="72"/>
      <c r="N17" s="72"/>
      <c r="O17" s="72"/>
      <c r="P17" s="6"/>
    </row>
    <row r="18" spans="1:17" ht="15.75" x14ac:dyDescent="0.25">
      <c r="C18" s="103" t="s">
        <v>271</v>
      </c>
      <c r="D18" s="168"/>
      <c r="E18" s="213"/>
      <c r="F18" s="7"/>
      <c r="G18" s="7"/>
      <c r="H18" s="7"/>
      <c r="I18" s="7"/>
      <c r="K18" s="7"/>
      <c r="M18" s="7"/>
      <c r="N18" s="7"/>
      <c r="O18" s="7"/>
      <c r="P18" s="7"/>
      <c r="Q18" s="7"/>
    </row>
    <row r="19" spans="1:17" ht="15" customHeight="1" x14ac:dyDescent="0.25">
      <c r="C19" s="103"/>
      <c r="D19" s="168"/>
      <c r="E19" s="213"/>
      <c r="F19" s="7"/>
      <c r="G19" s="7"/>
      <c r="H19" s="7"/>
      <c r="I19" s="7"/>
      <c r="K19" s="7"/>
      <c r="M19" s="7"/>
      <c r="N19" s="7"/>
      <c r="O19" s="7"/>
      <c r="P19" s="7"/>
      <c r="Q19" s="7"/>
    </row>
    <row r="20" spans="1:17" ht="15" customHeight="1" x14ac:dyDescent="0.25">
      <c r="C20" s="103"/>
      <c r="D20" s="168"/>
      <c r="E20" s="213"/>
      <c r="F20" s="7"/>
      <c r="G20" s="7"/>
      <c r="H20" s="7"/>
      <c r="I20" s="7"/>
      <c r="K20" s="7"/>
      <c r="L20" s="7"/>
      <c r="M20" s="7"/>
      <c r="N20" s="7"/>
      <c r="O20" s="7"/>
      <c r="P20" s="7"/>
      <c r="Q20" s="7"/>
    </row>
    <row r="21" spans="1:17" ht="15.75" x14ac:dyDescent="0.25">
      <c r="C21" s="44" t="s">
        <v>705</v>
      </c>
      <c r="D21" s="41" t="s">
        <v>27</v>
      </c>
      <c r="E21" s="215">
        <v>2024</v>
      </c>
      <c r="F21" s="42">
        <v>2023</v>
      </c>
      <c r="G21" s="42">
        <v>2022</v>
      </c>
      <c r="H21" s="42">
        <v>2021</v>
      </c>
      <c r="I21" s="42">
        <v>2020</v>
      </c>
      <c r="K21" s="7"/>
      <c r="L21" s="7"/>
      <c r="M21" s="7"/>
      <c r="N21" s="7"/>
      <c r="O21" s="7"/>
      <c r="P21" s="7"/>
      <c r="Q21" s="7"/>
    </row>
    <row r="22" spans="1:17" ht="21" customHeight="1" x14ac:dyDescent="0.25">
      <c r="C22" s="21" t="s">
        <v>272</v>
      </c>
      <c r="D22" s="21" t="s">
        <v>29</v>
      </c>
      <c r="E22" s="247">
        <f>65191878.0399999/1000000</f>
        <v>65.191878039999906</v>
      </c>
      <c r="F22" s="179">
        <v>94.64</v>
      </c>
      <c r="G22" s="179">
        <v>87.52</v>
      </c>
      <c r="H22" s="180">
        <v>53.001232999999999</v>
      </c>
      <c r="I22" s="180">
        <v>47.313232999999997</v>
      </c>
      <c r="K22" s="7"/>
      <c r="L22" s="7"/>
      <c r="M22" s="7"/>
      <c r="N22" s="7"/>
      <c r="O22" s="7"/>
      <c r="P22" s="7"/>
      <c r="Q22" s="7"/>
    </row>
    <row r="23" spans="1:17" ht="21" customHeight="1" x14ac:dyDescent="0.25">
      <c r="C23" s="21" t="s">
        <v>273</v>
      </c>
      <c r="D23" s="21" t="s">
        <v>274</v>
      </c>
      <c r="E23" s="255">
        <f>73702625.3079665/1000000</f>
        <v>73.7026253079665</v>
      </c>
      <c r="F23" s="179">
        <v>55.49</v>
      </c>
      <c r="G23" s="179">
        <v>26.298483000000001</v>
      </c>
      <c r="H23" s="179">
        <v>28.178386</v>
      </c>
      <c r="I23" s="179">
        <v>28.087018</v>
      </c>
      <c r="K23" s="7"/>
      <c r="L23" s="7"/>
      <c r="M23" s="7"/>
      <c r="N23" s="7"/>
      <c r="O23" s="7"/>
      <c r="P23" s="7"/>
      <c r="Q23" s="7"/>
    </row>
    <row r="24" spans="1:17" ht="21" customHeight="1" x14ac:dyDescent="0.25">
      <c r="C24" s="24" t="s">
        <v>275</v>
      </c>
      <c r="D24" s="21" t="s">
        <v>29</v>
      </c>
      <c r="E24" s="256">
        <f>12538503/1000000</f>
        <v>12.538503</v>
      </c>
      <c r="F24" s="179">
        <v>11.67</v>
      </c>
      <c r="G24" s="179">
        <v>9.1970299999999998</v>
      </c>
      <c r="H24" s="180">
        <v>8.0453969999999995</v>
      </c>
      <c r="I24" s="180">
        <v>8.2870480000000004</v>
      </c>
      <c r="K24" s="7"/>
      <c r="L24" s="7"/>
      <c r="M24" s="7"/>
      <c r="N24" s="7"/>
      <c r="O24" s="7"/>
      <c r="P24" s="7"/>
      <c r="Q24" s="7"/>
    </row>
    <row r="25" spans="1:17" ht="37.5" customHeight="1" x14ac:dyDescent="0.25">
      <c r="C25" s="435" t="s">
        <v>276</v>
      </c>
      <c r="D25" s="435"/>
      <c r="E25" s="435"/>
      <c r="F25" s="435"/>
      <c r="G25" s="435"/>
      <c r="H25" s="435"/>
      <c r="I25" s="435"/>
      <c r="K25" s="7"/>
      <c r="L25" s="7"/>
      <c r="M25" s="7"/>
      <c r="N25" s="7"/>
      <c r="O25" s="7"/>
      <c r="P25" s="7"/>
      <c r="Q25" s="7"/>
    </row>
    <row r="26" spans="1:17" ht="15" customHeight="1" x14ac:dyDescent="0.25">
      <c r="C26" s="13"/>
      <c r="D26" s="13"/>
      <c r="E26" s="13"/>
      <c r="F26" s="13"/>
      <c r="G26" s="13"/>
      <c r="H26" s="13"/>
      <c r="I26" s="13"/>
      <c r="K26" s="7"/>
      <c r="L26" s="7"/>
      <c r="M26" s="7"/>
      <c r="N26" s="7"/>
      <c r="O26" s="7"/>
      <c r="P26" s="7"/>
      <c r="Q26" s="7"/>
    </row>
    <row r="27" spans="1:17" ht="15" customHeight="1" x14ac:dyDescent="0.25">
      <c r="C27" s="13"/>
      <c r="D27" s="13"/>
      <c r="E27" s="13"/>
      <c r="F27" s="13"/>
      <c r="G27" s="13"/>
      <c r="H27" s="13"/>
      <c r="I27" s="13"/>
      <c r="K27" s="7"/>
      <c r="L27" s="7"/>
      <c r="M27" s="7"/>
      <c r="N27" s="7"/>
      <c r="O27" s="7"/>
      <c r="P27" s="7"/>
      <c r="Q27" s="7"/>
    </row>
    <row r="28" spans="1:17" ht="15" customHeight="1" x14ac:dyDescent="0.25">
      <c r="C28" s="44" t="s">
        <v>703</v>
      </c>
      <c r="D28" s="409" t="s">
        <v>27</v>
      </c>
      <c r="E28" s="226">
        <v>2023</v>
      </c>
      <c r="F28" s="42">
        <v>2022</v>
      </c>
      <c r="G28" s="42">
        <v>2021</v>
      </c>
      <c r="H28" s="406"/>
      <c r="I28" s="406"/>
      <c r="J28" s="406"/>
      <c r="K28" s="407"/>
      <c r="L28" s="6"/>
    </row>
    <row r="29" spans="1:17" ht="21" customHeight="1" x14ac:dyDescent="0.25">
      <c r="C29" s="21" t="s">
        <v>277</v>
      </c>
      <c r="D29" s="21" t="s">
        <v>37</v>
      </c>
      <c r="E29" s="227">
        <v>0.59</v>
      </c>
      <c r="F29" s="95">
        <v>0.22489959839357429</v>
      </c>
      <c r="G29" s="95">
        <v>0.18947368421052632</v>
      </c>
      <c r="H29" s="15"/>
      <c r="I29" s="15"/>
      <c r="J29" s="15"/>
      <c r="K29" s="231"/>
      <c r="L29" s="6"/>
    </row>
    <row r="30" spans="1:17" ht="21" customHeight="1" x14ac:dyDescent="0.25">
      <c r="C30" s="21" t="s">
        <v>277</v>
      </c>
      <c r="D30" s="21" t="s">
        <v>40</v>
      </c>
      <c r="E30" s="228">
        <v>82</v>
      </c>
      <c r="F30" s="161">
        <v>56</v>
      </c>
      <c r="G30" s="161">
        <v>54</v>
      </c>
      <c r="H30" s="15"/>
      <c r="I30" s="15"/>
      <c r="J30" s="15"/>
      <c r="K30" s="15"/>
      <c r="L30" s="6"/>
    </row>
    <row r="31" spans="1:17" s="370" customFormat="1" ht="15.75" customHeight="1" x14ac:dyDescent="0.25">
      <c r="A31" s="403"/>
      <c r="B31" s="403"/>
      <c r="C31" s="259" t="s">
        <v>278</v>
      </c>
      <c r="D31" s="405"/>
      <c r="E31" s="404"/>
      <c r="F31" s="405"/>
      <c r="G31" s="405"/>
      <c r="H31" s="405"/>
      <c r="I31" s="405"/>
      <c r="J31" s="404"/>
      <c r="K31" s="404"/>
      <c r="L31" s="404"/>
      <c r="M31" s="404"/>
      <c r="N31" s="372"/>
    </row>
    <row r="32" spans="1:17" s="370" customFormat="1" ht="15.75" customHeight="1" x14ac:dyDescent="0.25">
      <c r="A32" s="403"/>
      <c r="B32" s="403"/>
      <c r="C32" s="259" t="s">
        <v>659</v>
      </c>
      <c r="D32" s="405"/>
      <c r="E32" s="404"/>
      <c r="F32" s="405"/>
      <c r="G32" s="405"/>
      <c r="H32" s="405"/>
      <c r="I32" s="405"/>
      <c r="J32" s="404"/>
      <c r="K32" s="404"/>
      <c r="L32" s="404"/>
      <c r="M32" s="404"/>
      <c r="N32" s="372"/>
    </row>
    <row r="33" spans="1:14" s="370" customFormat="1" ht="15" customHeight="1" x14ac:dyDescent="0.25">
      <c r="A33" s="403"/>
      <c r="B33" s="403"/>
      <c r="C33" s="259"/>
      <c r="D33" s="405"/>
      <c r="E33" s="404"/>
      <c r="F33" s="405"/>
      <c r="G33" s="405"/>
      <c r="H33" s="405"/>
      <c r="I33" s="405"/>
      <c r="J33" s="404"/>
      <c r="K33" s="404"/>
      <c r="L33" s="404"/>
      <c r="M33" s="404"/>
      <c r="N33" s="372"/>
    </row>
    <row r="34" spans="1:14" s="370" customFormat="1" ht="15" customHeight="1" x14ac:dyDescent="0.25">
      <c r="A34" s="403"/>
      <c r="B34" s="403"/>
      <c r="C34" s="259"/>
      <c r="D34" s="405"/>
      <c r="E34" s="404"/>
      <c r="F34" s="405"/>
      <c r="G34" s="405"/>
      <c r="H34" s="405"/>
      <c r="I34" s="405"/>
      <c r="J34" s="404"/>
      <c r="K34" s="404"/>
      <c r="L34" s="404"/>
      <c r="M34" s="404"/>
      <c r="N34" s="372"/>
    </row>
    <row r="35" spans="1:14" ht="18" customHeight="1" x14ac:dyDescent="0.25">
      <c r="C35" s="44" t="s">
        <v>704</v>
      </c>
      <c r="D35" s="41" t="s">
        <v>27</v>
      </c>
      <c r="E35" s="42">
        <v>2024</v>
      </c>
      <c r="F35" s="42">
        <v>2023</v>
      </c>
      <c r="G35" s="33"/>
      <c r="H35" s="33"/>
      <c r="I35" s="33"/>
      <c r="J35" s="15"/>
      <c r="K35" s="15"/>
      <c r="L35" s="15"/>
      <c r="M35" s="15"/>
      <c r="N35" s="6"/>
    </row>
    <row r="36" spans="1:14" ht="21" customHeight="1" x14ac:dyDescent="0.25">
      <c r="C36" s="21" t="s">
        <v>279</v>
      </c>
      <c r="D36" s="21" t="s">
        <v>67</v>
      </c>
      <c r="E36" s="183">
        <f>3654558733.95737+1908093.86</f>
        <v>3656466827.8173699</v>
      </c>
      <c r="F36" s="183">
        <v>3990289309.6168146</v>
      </c>
      <c r="G36" s="33"/>
      <c r="H36" s="33"/>
      <c r="I36" s="33"/>
      <c r="J36" s="15"/>
      <c r="K36" s="15"/>
      <c r="L36" s="15"/>
      <c r="M36" s="15"/>
      <c r="N36" s="6"/>
    </row>
    <row r="37" spans="1:14" ht="21" customHeight="1" x14ac:dyDescent="0.25">
      <c r="C37" s="21" t="s">
        <v>280</v>
      </c>
      <c r="D37" s="21" t="s">
        <v>67</v>
      </c>
      <c r="E37" s="183">
        <v>846610113.79531097</v>
      </c>
      <c r="F37" s="183">
        <v>1012873030.5241818</v>
      </c>
      <c r="G37" s="33"/>
      <c r="H37" s="33"/>
      <c r="I37" s="33"/>
      <c r="J37" s="15"/>
      <c r="K37" s="15"/>
      <c r="L37" s="15"/>
      <c r="M37" s="15"/>
      <c r="N37" s="6"/>
    </row>
    <row r="38" spans="1:14" ht="21" customHeight="1" x14ac:dyDescent="0.25">
      <c r="C38" s="21" t="s">
        <v>281</v>
      </c>
      <c r="D38" s="21" t="s">
        <v>67</v>
      </c>
      <c r="E38" s="183">
        <v>362945795.58914</v>
      </c>
      <c r="F38" s="183">
        <v>433133798.10581779</v>
      </c>
      <c r="G38" s="33"/>
      <c r="H38" s="33"/>
      <c r="I38" s="33"/>
      <c r="J38" s="15"/>
      <c r="K38" s="15"/>
      <c r="L38" s="15"/>
      <c r="M38" s="15"/>
      <c r="N38" s="6"/>
    </row>
    <row r="39" spans="1:14" ht="21" customHeight="1" x14ac:dyDescent="0.25">
      <c r="C39" s="21" t="s">
        <v>282</v>
      </c>
      <c r="D39" s="21" t="s">
        <v>67</v>
      </c>
      <c r="E39" s="183">
        <v>624866996.561921</v>
      </c>
      <c r="F39" s="183">
        <v>386991305.91528237</v>
      </c>
      <c r="G39" s="33"/>
      <c r="H39" s="33"/>
      <c r="I39" s="33"/>
      <c r="J39" s="15"/>
      <c r="K39" s="15"/>
      <c r="L39" s="15"/>
      <c r="M39" s="15"/>
      <c r="N39" s="6"/>
    </row>
    <row r="40" spans="1:14" ht="21" customHeight="1" x14ac:dyDescent="0.25">
      <c r="C40" s="21" t="s">
        <v>283</v>
      </c>
      <c r="D40" s="21" t="s">
        <v>67</v>
      </c>
      <c r="E40" s="183">
        <v>237177564.129798</v>
      </c>
      <c r="F40" s="183">
        <v>280807483.6360563</v>
      </c>
      <c r="G40" s="33"/>
      <c r="H40" s="33"/>
      <c r="I40" s="33"/>
      <c r="J40" s="15"/>
      <c r="K40" s="15"/>
      <c r="L40" s="15"/>
      <c r="M40" s="15"/>
      <c r="N40" s="6"/>
    </row>
    <row r="41" spans="1:14" ht="21" customHeight="1" x14ac:dyDescent="0.25">
      <c r="C41" s="21" t="s">
        <v>284</v>
      </c>
      <c r="D41" s="21" t="s">
        <v>67</v>
      </c>
      <c r="E41" s="183">
        <v>267647363.79947999</v>
      </c>
      <c r="F41" s="183">
        <v>273593957.31170428</v>
      </c>
      <c r="G41" s="33"/>
      <c r="H41" s="33"/>
      <c r="I41" s="33"/>
      <c r="J41" s="15"/>
      <c r="K41" s="15"/>
      <c r="L41" s="15"/>
      <c r="M41" s="15"/>
      <c r="N41" s="6"/>
    </row>
    <row r="42" spans="1:14" ht="21" customHeight="1" x14ac:dyDescent="0.25">
      <c r="C42" s="21" t="s">
        <v>285</v>
      </c>
      <c r="D42" s="21" t="s">
        <v>67</v>
      </c>
      <c r="E42" s="183">
        <v>198803312.66922799</v>
      </c>
      <c r="F42" s="183">
        <v>244811475.5141775</v>
      </c>
      <c r="G42" s="33"/>
      <c r="H42" s="33"/>
      <c r="I42" s="33"/>
      <c r="J42" s="15"/>
      <c r="K42" s="15"/>
      <c r="L42" s="15"/>
      <c r="M42" s="15"/>
      <c r="N42" s="6"/>
    </row>
    <row r="43" spans="1:14" ht="21" customHeight="1" x14ac:dyDescent="0.25">
      <c r="C43" s="21" t="s">
        <v>286</v>
      </c>
      <c r="D43" s="21" t="s">
        <v>67</v>
      </c>
      <c r="E43" s="183">
        <f>171010756.150106+117882945.276958</f>
        <v>288893701.427064</v>
      </c>
      <c r="F43" s="183">
        <v>320765750.23759735</v>
      </c>
      <c r="G43" s="165"/>
      <c r="H43" s="33"/>
      <c r="I43" s="33"/>
      <c r="J43" s="15"/>
      <c r="K43" s="15"/>
      <c r="L43" s="15"/>
      <c r="M43" s="15"/>
      <c r="N43" s="6"/>
    </row>
    <row r="44" spans="1:14" ht="21" customHeight="1" x14ac:dyDescent="0.25">
      <c r="C44" s="21" t="s">
        <v>158</v>
      </c>
      <c r="D44" s="21" t="s">
        <v>67</v>
      </c>
      <c r="E44" s="183">
        <f>303341493.811031+5410222.76845488</f>
        <v>308751716.57948589</v>
      </c>
      <c r="F44" s="183">
        <v>217511685.2986666</v>
      </c>
      <c r="G44" s="165"/>
      <c r="H44" s="33"/>
      <c r="I44" s="33"/>
      <c r="J44" s="15"/>
      <c r="K44" s="15"/>
      <c r="L44" s="15"/>
      <c r="M44" s="15"/>
      <c r="N44" s="6"/>
    </row>
    <row r="45" spans="1:14" ht="21" customHeight="1" x14ac:dyDescent="0.25">
      <c r="C45" s="21" t="s">
        <v>287</v>
      </c>
      <c r="D45" s="21" t="s">
        <v>67</v>
      </c>
      <c r="E45" s="183">
        <v>287760456.49190199</v>
      </c>
      <c r="F45" s="183">
        <v>191099694.59259343</v>
      </c>
      <c r="G45" s="33"/>
      <c r="H45" s="33"/>
      <c r="I45" s="33"/>
      <c r="J45" s="15"/>
      <c r="K45" s="15"/>
      <c r="L45" s="15"/>
      <c r="M45" s="15"/>
      <c r="N45" s="6"/>
    </row>
    <row r="46" spans="1:14" ht="21" customHeight="1" x14ac:dyDescent="0.25">
      <c r="C46" s="21" t="s">
        <v>288</v>
      </c>
      <c r="D46" s="21" t="s">
        <v>67</v>
      </c>
      <c r="E46" s="183">
        <v>147731808.11694601</v>
      </c>
      <c r="F46" s="183">
        <v>177753509.98129106</v>
      </c>
      <c r="G46" s="33"/>
      <c r="H46" s="33"/>
      <c r="I46" s="33"/>
      <c r="J46" s="15"/>
      <c r="K46" s="15"/>
      <c r="L46" s="15"/>
      <c r="M46" s="15"/>
      <c r="N46" s="6"/>
    </row>
    <row r="47" spans="1:14" ht="21" customHeight="1" x14ac:dyDescent="0.25">
      <c r="C47" s="21" t="s">
        <v>289</v>
      </c>
      <c r="D47" s="21" t="s">
        <v>67</v>
      </c>
      <c r="E47" s="183">
        <v>91547320.102614105</v>
      </c>
      <c r="F47" s="183">
        <v>110286127.90107599</v>
      </c>
      <c r="G47" s="33"/>
      <c r="H47" s="33"/>
      <c r="I47" s="33"/>
      <c r="J47" s="15"/>
      <c r="K47" s="15"/>
      <c r="L47" s="15"/>
      <c r="M47" s="15"/>
      <c r="N47" s="6"/>
    </row>
    <row r="48" spans="1:14" ht="21" customHeight="1" x14ac:dyDescent="0.25">
      <c r="C48" s="21" t="s">
        <v>290</v>
      </c>
      <c r="D48" s="21" t="s">
        <v>67</v>
      </c>
      <c r="E48" s="183">
        <v>98863090.751195505</v>
      </c>
      <c r="F48" s="183">
        <v>100864465.35444489</v>
      </c>
      <c r="G48" s="33"/>
      <c r="H48" s="33"/>
      <c r="I48" s="33"/>
      <c r="J48" s="15"/>
      <c r="K48" s="15"/>
      <c r="L48" s="15"/>
      <c r="M48" s="15"/>
      <c r="N48" s="6"/>
    </row>
    <row r="49" spans="1:28" ht="21" customHeight="1" x14ac:dyDescent="0.25">
      <c r="C49" s="21" t="s">
        <v>291</v>
      </c>
      <c r="D49" s="21" t="s">
        <v>67</v>
      </c>
      <c r="E49" s="254">
        <v>73912094.626385599</v>
      </c>
      <c r="F49" s="183">
        <v>83699005.922215253</v>
      </c>
      <c r="G49" s="33"/>
      <c r="H49" s="33"/>
      <c r="I49" s="33"/>
      <c r="J49" s="15"/>
      <c r="K49" s="15"/>
      <c r="L49" s="15"/>
      <c r="M49" s="15"/>
      <c r="N49" s="6"/>
    </row>
    <row r="50" spans="1:28" ht="21" customHeight="1" x14ac:dyDescent="0.25">
      <c r="C50" s="21" t="s">
        <v>292</v>
      </c>
      <c r="D50" s="21" t="s">
        <v>67</v>
      </c>
      <c r="E50" s="254">
        <v>75892515.602877304</v>
      </c>
      <c r="F50" s="183">
        <v>81594473.150776237</v>
      </c>
      <c r="G50" s="33"/>
      <c r="H50" s="33"/>
      <c r="I50" s="33"/>
      <c r="J50" s="15"/>
      <c r="K50" s="15"/>
      <c r="L50" s="15"/>
      <c r="M50" s="15"/>
      <c r="N50" s="6"/>
    </row>
    <row r="51" spans="1:28" ht="21" customHeight="1" x14ac:dyDescent="0.25">
      <c r="C51" s="21" t="s">
        <v>293</v>
      </c>
      <c r="D51" s="21" t="s">
        <v>67</v>
      </c>
      <c r="E51" s="254">
        <v>39086217.150362797</v>
      </c>
      <c r="F51" s="183">
        <v>38809799.714223497</v>
      </c>
      <c r="G51" s="33"/>
      <c r="H51" s="33"/>
      <c r="I51" s="33"/>
      <c r="J51" s="15"/>
      <c r="K51" s="15"/>
      <c r="L51" s="15"/>
      <c r="M51" s="15"/>
      <c r="N51" s="6"/>
    </row>
    <row r="52" spans="1:28" ht="21" customHeight="1" x14ac:dyDescent="0.25">
      <c r="C52" s="21" t="s">
        <v>294</v>
      </c>
      <c r="D52" s="21" t="s">
        <v>67</v>
      </c>
      <c r="E52" s="254">
        <v>1778543.6491950001</v>
      </c>
      <c r="F52" s="183">
        <v>2385452.8554382185</v>
      </c>
      <c r="G52" s="33"/>
      <c r="H52" s="33"/>
      <c r="I52" s="33"/>
      <c r="J52" s="15"/>
      <c r="K52" s="15"/>
      <c r="L52" s="15"/>
      <c r="M52" s="15"/>
      <c r="N52" s="6"/>
    </row>
    <row r="53" spans="1:28" ht="21" customHeight="1" x14ac:dyDescent="0.25">
      <c r="C53" s="166" t="s">
        <v>39</v>
      </c>
      <c r="D53" s="166" t="s">
        <v>67</v>
      </c>
      <c r="E53" s="248">
        <f>SUM(E36:E52)</f>
        <v>7608735438.8602772</v>
      </c>
      <c r="F53" s="184">
        <v>7947270325.6323576</v>
      </c>
      <c r="G53" s="33"/>
      <c r="H53" s="33"/>
      <c r="I53" s="33"/>
      <c r="J53" s="15"/>
      <c r="K53" s="15"/>
      <c r="L53" s="15"/>
      <c r="M53" s="15"/>
      <c r="N53" s="6"/>
    </row>
    <row r="54" spans="1:28" ht="18" customHeight="1" x14ac:dyDescent="0.25">
      <c r="C54" s="111"/>
      <c r="D54" s="33"/>
      <c r="E54" s="23"/>
      <c r="F54" s="33"/>
      <c r="G54" s="33"/>
      <c r="H54" s="33"/>
      <c r="I54" s="33"/>
      <c r="J54" s="15"/>
      <c r="K54" s="15"/>
      <c r="L54" s="15"/>
      <c r="M54" s="15"/>
      <c r="N54" s="6"/>
    </row>
    <row r="55" spans="1:28" ht="15.75" x14ac:dyDescent="0.25">
      <c r="C55" s="7"/>
      <c r="D55" s="168"/>
      <c r="E55" s="213"/>
      <c r="F55" s="7"/>
      <c r="G55" s="7"/>
      <c r="H55" s="7"/>
      <c r="I55" s="7"/>
      <c r="K55" s="7"/>
      <c r="L55" s="7"/>
      <c r="M55" s="6"/>
      <c r="N55" s="6"/>
    </row>
    <row r="56" spans="1:28" customFormat="1" x14ac:dyDescent="0.25">
      <c r="A56" s="102"/>
      <c r="B56" s="102"/>
      <c r="C56" s="1"/>
      <c r="D56" s="171"/>
      <c r="E56" s="84"/>
      <c r="F56" s="1"/>
      <c r="G56" s="1"/>
      <c r="H56" s="1"/>
      <c r="I56" s="1"/>
      <c r="J56" s="1"/>
      <c r="K56" s="1"/>
      <c r="L56" s="1"/>
      <c r="M56" s="1"/>
      <c r="N56" s="1"/>
      <c r="O56" s="1"/>
      <c r="P56" s="1"/>
      <c r="Q56" s="1"/>
      <c r="R56" s="1"/>
      <c r="S56" s="1"/>
      <c r="T56" s="1"/>
      <c r="U56" s="1"/>
      <c r="V56" s="1"/>
      <c r="W56" s="1"/>
      <c r="X56" s="1"/>
      <c r="Y56" s="1"/>
      <c r="Z56" s="1"/>
      <c r="AA56" s="1"/>
    </row>
    <row r="57" spans="1:28" customFormat="1" x14ac:dyDescent="0.25">
      <c r="A57" s="102"/>
      <c r="B57" s="102"/>
      <c r="C57" s="1"/>
      <c r="D57" s="171"/>
      <c r="E57" s="84"/>
      <c r="F57" s="1"/>
      <c r="G57" s="1"/>
      <c r="H57" s="1"/>
      <c r="I57" s="1"/>
      <c r="J57" s="1"/>
      <c r="K57" s="210"/>
      <c r="L57" s="1"/>
      <c r="M57" s="1"/>
      <c r="N57" s="1"/>
      <c r="O57" s="1"/>
      <c r="P57" s="1"/>
      <c r="Q57" s="1"/>
      <c r="R57" s="1"/>
      <c r="S57" s="1"/>
      <c r="T57" s="1"/>
      <c r="U57" s="1"/>
      <c r="V57" s="1"/>
      <c r="W57" s="1"/>
      <c r="X57" s="1"/>
      <c r="Y57" s="1"/>
      <c r="Z57" s="1"/>
      <c r="AA57" s="1"/>
    </row>
    <row r="60" spans="1:28" customFormat="1" ht="45" customHeight="1" x14ac:dyDescent="0.25">
      <c r="A60" s="102"/>
      <c r="B60" s="102"/>
      <c r="C60" s="1"/>
      <c r="D60" s="171"/>
      <c r="E60" s="84"/>
      <c r="F60" s="1"/>
      <c r="G60" s="1"/>
      <c r="H60" s="1"/>
      <c r="I60" s="78"/>
      <c r="J60" s="1"/>
      <c r="K60" s="1"/>
      <c r="L60" s="1"/>
      <c r="M60" s="1"/>
      <c r="N60" s="1"/>
      <c r="O60" s="1"/>
      <c r="P60" s="1"/>
      <c r="Q60" s="1"/>
      <c r="R60" s="1"/>
      <c r="S60" s="1"/>
      <c r="T60" s="1"/>
      <c r="U60" s="1"/>
      <c r="V60" s="1"/>
      <c r="W60" s="1"/>
      <c r="X60" s="1"/>
      <c r="Y60" s="1"/>
      <c r="Z60" s="1"/>
      <c r="AA60" s="1"/>
      <c r="AB60" s="1"/>
    </row>
    <row r="61" spans="1:28" ht="40.9" customHeight="1" x14ac:dyDescent="0.25"/>
  </sheetData>
  <sheetProtection algorithmName="SHA-512" hashValue="I6QqxDhpS5yz8vL+r/gdbJvHe421zX18kZtPhFEGLdmKfU26CSFDW8duR5OKtgnzN7Z0ZgMRg1rDHKcoxEHRxQ==" saltValue="6YnEmcj+y/ogLFBJfSZ57w==" spinCount="100000" sheet="1" objects="1" scenarios="1" selectLockedCells="1" selectUnlockedCells="1"/>
  <mergeCells count="1">
    <mergeCell ref="C25:I25"/>
  </mergeCells>
  <pageMargins left="0.25" right="0.25" top="0.75" bottom="0.75" header="0.3" footer="0.3"/>
  <pageSetup paperSize="9" scale="57" fitToHeight="0"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833CF-35CA-4CC5-977B-4BB4DE87E871}">
  <dimension ref="A1:G133"/>
  <sheetViews>
    <sheetView showGridLines="0" zoomScale="78" zoomScaleNormal="100" workbookViewId="0">
      <pane ySplit="5" topLeftCell="A6" activePane="bottomLeft" state="frozen"/>
      <selection pane="bottomLeft" activeCell="C11" sqref="C11"/>
    </sheetView>
  </sheetViews>
  <sheetFormatPr defaultRowHeight="15" x14ac:dyDescent="0.25"/>
  <cols>
    <col min="1" max="1" width="32.28515625" style="83" customWidth="1"/>
    <col min="2" max="2" width="34.7109375" style="135" customWidth="1"/>
    <col min="3" max="3" width="125.5703125" style="135" customWidth="1"/>
    <col min="4" max="4" width="54.42578125" style="83" customWidth="1"/>
    <col min="5" max="5" width="25.85546875" style="83" customWidth="1"/>
    <col min="6" max="6" width="38.85546875" style="83" customWidth="1"/>
    <col min="7" max="7" width="44" style="83" customWidth="1"/>
  </cols>
  <sheetData>
    <row r="1" spans="1:7" ht="47.45" customHeight="1" x14ac:dyDescent="0.25">
      <c r="A1" s="136" t="s">
        <v>295</v>
      </c>
      <c r="B1" s="137" t="s">
        <v>296</v>
      </c>
      <c r="D1" s="138"/>
    </row>
    <row r="2" spans="1:7" x14ac:dyDescent="0.25">
      <c r="A2" s="136" t="s">
        <v>297</v>
      </c>
      <c r="B2" s="137" t="s">
        <v>298</v>
      </c>
      <c r="E2" s="154"/>
    </row>
    <row r="3" spans="1:7" ht="13.5" customHeight="1" x14ac:dyDescent="0.25"/>
    <row r="4" spans="1:7" x14ac:dyDescent="0.25">
      <c r="A4" s="136" t="s">
        <v>299</v>
      </c>
      <c r="B4" s="136" t="s">
        <v>300</v>
      </c>
      <c r="C4" s="136" t="s">
        <v>301</v>
      </c>
      <c r="D4" s="136" t="s">
        <v>302</v>
      </c>
      <c r="E4" s="437" t="s">
        <v>303</v>
      </c>
      <c r="F4" s="437"/>
      <c r="G4" s="437"/>
    </row>
    <row r="5" spans="1:7" x14ac:dyDescent="0.25">
      <c r="A5" s="139"/>
      <c r="B5" s="139"/>
      <c r="C5" s="139"/>
      <c r="D5" s="139"/>
      <c r="E5" s="140" t="s">
        <v>304</v>
      </c>
      <c r="F5" s="140" t="s">
        <v>305</v>
      </c>
      <c r="G5" s="140" t="s">
        <v>306</v>
      </c>
    </row>
    <row r="6" spans="1:7" x14ac:dyDescent="0.25">
      <c r="A6" s="153" t="s">
        <v>307</v>
      </c>
      <c r="B6" s="153"/>
      <c r="C6" s="153"/>
      <c r="D6" s="153"/>
      <c r="E6" s="153"/>
      <c r="F6" s="153"/>
      <c r="G6" s="153"/>
    </row>
    <row r="7" spans="1:7" ht="60" x14ac:dyDescent="0.25">
      <c r="A7" s="143" t="s">
        <v>308</v>
      </c>
      <c r="B7" s="139" t="s">
        <v>309</v>
      </c>
      <c r="C7" s="137" t="s">
        <v>310</v>
      </c>
      <c r="D7" s="139" t="s">
        <v>311</v>
      </c>
      <c r="E7" s="150"/>
      <c r="F7" s="150"/>
      <c r="G7" s="150"/>
    </row>
    <row r="8" spans="1:7" ht="120" x14ac:dyDescent="0.25">
      <c r="A8" s="143" t="s">
        <v>308</v>
      </c>
      <c r="B8" s="139" t="s">
        <v>312</v>
      </c>
      <c r="C8" s="137" t="s">
        <v>313</v>
      </c>
      <c r="D8" s="139" t="s">
        <v>314</v>
      </c>
      <c r="E8" s="150"/>
      <c r="F8" s="150"/>
      <c r="G8" s="150"/>
    </row>
    <row r="9" spans="1:7" ht="75" x14ac:dyDescent="0.25">
      <c r="A9" s="143" t="s">
        <v>308</v>
      </c>
      <c r="B9" s="139" t="s">
        <v>315</v>
      </c>
      <c r="C9" s="137" t="s">
        <v>316</v>
      </c>
      <c r="D9" s="139" t="s">
        <v>311</v>
      </c>
      <c r="E9" s="150"/>
      <c r="F9" s="150"/>
      <c r="G9" s="150"/>
    </row>
    <row r="10" spans="1:7" ht="45" x14ac:dyDescent="0.25">
      <c r="A10" s="143" t="s">
        <v>308</v>
      </c>
      <c r="B10" s="139" t="s">
        <v>317</v>
      </c>
      <c r="C10" s="137" t="s">
        <v>318</v>
      </c>
      <c r="D10" s="139" t="s">
        <v>319</v>
      </c>
      <c r="E10" s="150"/>
      <c r="F10" s="150"/>
      <c r="G10" s="150"/>
    </row>
    <row r="11" spans="1:7" ht="108" customHeight="1" x14ac:dyDescent="0.25">
      <c r="A11" s="143" t="s">
        <v>308</v>
      </c>
      <c r="B11" s="139" t="s">
        <v>320</v>
      </c>
      <c r="C11" s="137" t="s">
        <v>321</v>
      </c>
      <c r="D11" s="139" t="s">
        <v>322</v>
      </c>
      <c r="E11" s="150"/>
      <c r="F11" s="150"/>
      <c r="G11" s="150"/>
    </row>
    <row r="12" spans="1:7" ht="120" x14ac:dyDescent="0.25">
      <c r="A12" s="143" t="s">
        <v>308</v>
      </c>
      <c r="B12" s="139" t="s">
        <v>323</v>
      </c>
      <c r="C12" s="137" t="s">
        <v>324</v>
      </c>
      <c r="D12" s="139" t="s">
        <v>325</v>
      </c>
      <c r="E12" s="139" t="s">
        <v>326</v>
      </c>
      <c r="F12" s="139" t="s">
        <v>327</v>
      </c>
      <c r="G12" s="139" t="s">
        <v>328</v>
      </c>
    </row>
    <row r="13" spans="1:7" ht="180" x14ac:dyDescent="0.25">
      <c r="A13" s="143" t="s">
        <v>308</v>
      </c>
      <c r="B13" s="139" t="s">
        <v>329</v>
      </c>
      <c r="C13" s="137" t="s">
        <v>330</v>
      </c>
      <c r="D13" s="139" t="s">
        <v>331</v>
      </c>
      <c r="E13" s="150"/>
      <c r="F13" s="150"/>
      <c r="G13" s="150"/>
    </row>
    <row r="14" spans="1:7" ht="135" x14ac:dyDescent="0.25">
      <c r="A14" s="143" t="s">
        <v>308</v>
      </c>
      <c r="B14" s="141" t="s">
        <v>332</v>
      </c>
      <c r="C14" s="137" t="s">
        <v>333</v>
      </c>
      <c r="D14" s="139" t="s">
        <v>334</v>
      </c>
      <c r="E14" s="139" t="s">
        <v>335</v>
      </c>
      <c r="F14" s="139" t="s">
        <v>336</v>
      </c>
      <c r="G14" s="139" t="s">
        <v>328</v>
      </c>
    </row>
    <row r="15" spans="1:7" ht="180" x14ac:dyDescent="0.25">
      <c r="A15" s="143" t="s">
        <v>308</v>
      </c>
      <c r="B15" s="141" t="s">
        <v>337</v>
      </c>
      <c r="C15" s="137" t="s">
        <v>338</v>
      </c>
      <c r="D15" s="139" t="s">
        <v>339</v>
      </c>
      <c r="E15" s="139" t="s">
        <v>340</v>
      </c>
      <c r="F15" s="139" t="s">
        <v>336</v>
      </c>
      <c r="G15" s="139" t="s">
        <v>341</v>
      </c>
    </row>
    <row r="16" spans="1:7" ht="105" x14ac:dyDescent="0.25">
      <c r="A16" s="143" t="s">
        <v>308</v>
      </c>
      <c r="B16" s="141" t="s">
        <v>342</v>
      </c>
      <c r="C16" s="137" t="s">
        <v>343</v>
      </c>
      <c r="D16" s="139" t="s">
        <v>344</v>
      </c>
      <c r="E16" s="150"/>
      <c r="F16" s="150"/>
      <c r="G16" s="150"/>
    </row>
    <row r="17" spans="1:7" ht="45" x14ac:dyDescent="0.25">
      <c r="A17" s="143" t="s">
        <v>308</v>
      </c>
      <c r="B17" s="141" t="s">
        <v>345</v>
      </c>
      <c r="C17" s="137" t="s">
        <v>346</v>
      </c>
      <c r="D17" s="142" t="s">
        <v>347</v>
      </c>
      <c r="E17" s="150"/>
      <c r="F17" s="150"/>
      <c r="G17" s="150"/>
    </row>
    <row r="18" spans="1:7" ht="120" x14ac:dyDescent="0.25">
      <c r="A18" s="143" t="s">
        <v>308</v>
      </c>
      <c r="B18" s="141" t="s">
        <v>348</v>
      </c>
      <c r="C18" s="137" t="s">
        <v>349</v>
      </c>
      <c r="D18" s="139" t="s">
        <v>344</v>
      </c>
      <c r="E18" s="150"/>
      <c r="F18" s="150"/>
      <c r="G18" s="150"/>
    </row>
    <row r="19" spans="1:7" ht="90" x14ac:dyDescent="0.25">
      <c r="A19" s="143" t="s">
        <v>308</v>
      </c>
      <c r="B19" s="141" t="s">
        <v>350</v>
      </c>
      <c r="C19" s="137" t="s">
        <v>351</v>
      </c>
      <c r="D19" s="139" t="s">
        <v>344</v>
      </c>
      <c r="E19" s="150"/>
      <c r="F19" s="150"/>
      <c r="G19" s="150"/>
    </row>
    <row r="20" spans="1:7" ht="60" x14ac:dyDescent="0.25">
      <c r="A20" s="143" t="s">
        <v>308</v>
      </c>
      <c r="B20" s="141" t="s">
        <v>352</v>
      </c>
      <c r="C20" s="137" t="s">
        <v>353</v>
      </c>
      <c r="D20" s="139" t="s">
        <v>344</v>
      </c>
      <c r="E20" s="150"/>
      <c r="F20" s="150"/>
      <c r="G20" s="150"/>
    </row>
    <row r="21" spans="1:7" ht="90" x14ac:dyDescent="0.25">
      <c r="A21" s="143" t="s">
        <v>308</v>
      </c>
      <c r="B21" s="141" t="s">
        <v>354</v>
      </c>
      <c r="C21" s="137" t="s">
        <v>355</v>
      </c>
      <c r="D21" s="139" t="s">
        <v>356</v>
      </c>
      <c r="E21" s="150"/>
      <c r="F21" s="150"/>
      <c r="G21" s="150"/>
    </row>
    <row r="22" spans="1:7" ht="75" x14ac:dyDescent="0.25">
      <c r="A22" s="143" t="s">
        <v>308</v>
      </c>
      <c r="B22" s="141" t="s">
        <v>357</v>
      </c>
      <c r="C22" s="137" t="s">
        <v>358</v>
      </c>
      <c r="D22" s="139" t="s">
        <v>359</v>
      </c>
      <c r="E22" s="150"/>
      <c r="F22" s="150"/>
      <c r="G22" s="150"/>
    </row>
    <row r="23" spans="1:7" ht="30" x14ac:dyDescent="0.25">
      <c r="A23" s="143" t="s">
        <v>308</v>
      </c>
      <c r="B23" s="141" t="s">
        <v>360</v>
      </c>
      <c r="C23" s="137" t="s">
        <v>361</v>
      </c>
      <c r="D23" s="139" t="s">
        <v>362</v>
      </c>
      <c r="E23" s="150"/>
      <c r="F23" s="150"/>
      <c r="G23" s="150"/>
    </row>
    <row r="24" spans="1:7" ht="75" x14ac:dyDescent="0.25">
      <c r="A24" s="143" t="s">
        <v>308</v>
      </c>
      <c r="B24" s="141" t="s">
        <v>363</v>
      </c>
      <c r="C24" s="137" t="s">
        <v>364</v>
      </c>
      <c r="D24" s="139" t="s">
        <v>365</v>
      </c>
      <c r="E24" s="150"/>
      <c r="F24" s="150"/>
      <c r="G24" s="150"/>
    </row>
    <row r="25" spans="1:7" ht="120" x14ac:dyDescent="0.25">
      <c r="A25" s="143" t="s">
        <v>308</v>
      </c>
      <c r="B25" s="141" t="s">
        <v>366</v>
      </c>
      <c r="C25" s="137" t="s">
        <v>367</v>
      </c>
      <c r="D25" s="139" t="s">
        <v>368</v>
      </c>
      <c r="E25" s="150"/>
      <c r="F25" s="150"/>
      <c r="G25" s="150"/>
    </row>
    <row r="26" spans="1:7" ht="105" x14ac:dyDescent="0.25">
      <c r="A26" s="143" t="s">
        <v>308</v>
      </c>
      <c r="B26" s="141" t="s">
        <v>369</v>
      </c>
      <c r="C26" s="137" t="s">
        <v>370</v>
      </c>
      <c r="D26" s="139" t="s">
        <v>371</v>
      </c>
      <c r="E26" s="150"/>
      <c r="F26" s="150"/>
      <c r="G26" s="150"/>
    </row>
    <row r="27" spans="1:7" ht="75" x14ac:dyDescent="0.25">
      <c r="A27" s="143" t="s">
        <v>308</v>
      </c>
      <c r="B27" s="141" t="s">
        <v>372</v>
      </c>
      <c r="C27" s="137" t="s">
        <v>373</v>
      </c>
      <c r="D27" s="139" t="s">
        <v>334</v>
      </c>
      <c r="E27" s="148" t="s">
        <v>374</v>
      </c>
      <c r="F27" s="139" t="s">
        <v>336</v>
      </c>
      <c r="G27" s="139" t="s">
        <v>375</v>
      </c>
    </row>
    <row r="28" spans="1:7" ht="33.4" customHeight="1" x14ac:dyDescent="0.25">
      <c r="A28" s="143" t="s">
        <v>308</v>
      </c>
      <c r="B28" s="141" t="s">
        <v>376</v>
      </c>
      <c r="C28" s="137" t="s">
        <v>377</v>
      </c>
      <c r="D28" s="139" t="s">
        <v>378</v>
      </c>
      <c r="E28" s="150"/>
      <c r="F28" s="150"/>
      <c r="G28" s="150"/>
    </row>
    <row r="29" spans="1:7" ht="175.9" customHeight="1" x14ac:dyDescent="0.25">
      <c r="A29" s="143" t="s">
        <v>308</v>
      </c>
      <c r="B29" s="141" t="s">
        <v>379</v>
      </c>
      <c r="C29" s="137" t="s">
        <v>380</v>
      </c>
      <c r="D29" s="139" t="s">
        <v>381</v>
      </c>
      <c r="E29" s="150"/>
      <c r="F29" s="150"/>
      <c r="G29" s="150"/>
    </row>
    <row r="30" spans="1:7" ht="90" x14ac:dyDescent="0.25">
      <c r="A30" s="143" t="s">
        <v>308</v>
      </c>
      <c r="B30" s="141" t="s">
        <v>382</v>
      </c>
      <c r="C30" s="137" t="s">
        <v>383</v>
      </c>
      <c r="D30" s="139" t="s">
        <v>381</v>
      </c>
      <c r="E30" s="150"/>
      <c r="F30" s="150"/>
      <c r="G30" s="150"/>
    </row>
    <row r="31" spans="1:7" ht="150" x14ac:dyDescent="0.25">
      <c r="A31" s="143" t="s">
        <v>308</v>
      </c>
      <c r="B31" s="141" t="s">
        <v>384</v>
      </c>
      <c r="C31" s="137" t="s">
        <v>385</v>
      </c>
      <c r="D31" s="139" t="s">
        <v>381</v>
      </c>
      <c r="E31" s="150"/>
      <c r="F31" s="150"/>
      <c r="G31" s="150"/>
    </row>
    <row r="32" spans="1:7" ht="60" x14ac:dyDescent="0.25">
      <c r="A32" s="143" t="s">
        <v>308</v>
      </c>
      <c r="B32" s="141" t="s">
        <v>386</v>
      </c>
      <c r="C32" s="137" t="s">
        <v>387</v>
      </c>
      <c r="D32" s="139" t="s">
        <v>381</v>
      </c>
      <c r="E32" s="150"/>
      <c r="F32" s="150"/>
      <c r="G32" s="150"/>
    </row>
    <row r="33" spans="1:7" ht="150" x14ac:dyDescent="0.25">
      <c r="A33" s="143" t="s">
        <v>308</v>
      </c>
      <c r="B33" s="141" t="s">
        <v>388</v>
      </c>
      <c r="C33" s="137" t="s">
        <v>389</v>
      </c>
      <c r="D33" s="139" t="s">
        <v>390</v>
      </c>
      <c r="E33" s="150"/>
      <c r="F33" s="150"/>
      <c r="G33" s="150"/>
    </row>
    <row r="34" spans="1:7" ht="30" x14ac:dyDescent="0.25">
      <c r="A34" s="143" t="s">
        <v>308</v>
      </c>
      <c r="B34" s="141" t="s">
        <v>391</v>
      </c>
      <c r="C34" s="137" t="s">
        <v>392</v>
      </c>
      <c r="D34" s="139" t="s">
        <v>393</v>
      </c>
      <c r="E34" s="150"/>
      <c r="F34" s="150"/>
      <c r="G34" s="150"/>
    </row>
    <row r="35" spans="1:7" ht="60" x14ac:dyDescent="0.25">
      <c r="A35" s="143" t="s">
        <v>308</v>
      </c>
      <c r="B35" s="141" t="s">
        <v>394</v>
      </c>
      <c r="C35" s="137" t="s">
        <v>395</v>
      </c>
      <c r="D35" s="139" t="s">
        <v>396</v>
      </c>
      <c r="E35" s="151"/>
      <c r="F35" s="150"/>
      <c r="G35" s="150"/>
    </row>
    <row r="36" spans="1:7" ht="75" x14ac:dyDescent="0.25">
      <c r="A36" s="143" t="s">
        <v>308</v>
      </c>
      <c r="B36" s="141" t="s">
        <v>397</v>
      </c>
      <c r="C36" s="137" t="s">
        <v>398</v>
      </c>
      <c r="D36" s="139" t="s">
        <v>399</v>
      </c>
      <c r="E36" s="152"/>
      <c r="F36" s="150"/>
      <c r="G36" s="150"/>
    </row>
    <row r="37" spans="1:7" x14ac:dyDescent="0.25">
      <c r="A37" s="153" t="s">
        <v>400</v>
      </c>
      <c r="B37" s="153"/>
      <c r="C37" s="153"/>
      <c r="D37" s="153"/>
      <c r="E37" s="153"/>
      <c r="F37" s="153"/>
      <c r="G37" s="153"/>
    </row>
    <row r="38" spans="1:7" ht="75" x14ac:dyDescent="0.25">
      <c r="A38" s="438" t="s">
        <v>401</v>
      </c>
      <c r="B38" s="139" t="s">
        <v>402</v>
      </c>
      <c r="C38" s="137" t="s">
        <v>403</v>
      </c>
      <c r="D38" s="172" t="s">
        <v>404</v>
      </c>
      <c r="E38" s="150"/>
      <c r="F38" s="150"/>
      <c r="G38" s="150"/>
    </row>
    <row r="39" spans="1:7" ht="30" x14ac:dyDescent="0.25">
      <c r="A39" s="438"/>
      <c r="B39" s="139" t="s">
        <v>405</v>
      </c>
      <c r="C39" s="137" t="s">
        <v>406</v>
      </c>
      <c r="D39" s="172" t="s">
        <v>404</v>
      </c>
      <c r="E39" s="150"/>
      <c r="F39" s="150"/>
      <c r="G39" s="150"/>
    </row>
    <row r="40" spans="1:7" x14ac:dyDescent="0.25">
      <c r="A40" s="436" t="s">
        <v>407</v>
      </c>
      <c r="B40" s="436"/>
      <c r="C40" s="436"/>
      <c r="D40" s="436"/>
      <c r="E40" s="436"/>
      <c r="F40" s="436"/>
      <c r="G40" s="436"/>
    </row>
    <row r="41" spans="1:7" ht="240" x14ac:dyDescent="0.25">
      <c r="A41" s="143" t="s">
        <v>401</v>
      </c>
      <c r="B41" s="139" t="s">
        <v>408</v>
      </c>
      <c r="C41" s="137" t="s">
        <v>409</v>
      </c>
      <c r="D41" s="139" t="s">
        <v>410</v>
      </c>
      <c r="E41" s="150"/>
      <c r="F41" s="150"/>
      <c r="G41" s="150"/>
    </row>
    <row r="42" spans="1:7" ht="180" x14ac:dyDescent="0.25">
      <c r="A42" s="143" t="s">
        <v>411</v>
      </c>
      <c r="B42" s="144" t="s">
        <v>412</v>
      </c>
      <c r="C42" s="144" t="s">
        <v>413</v>
      </c>
      <c r="D42" s="139" t="s">
        <v>414</v>
      </c>
      <c r="E42" s="150"/>
      <c r="F42" s="150"/>
      <c r="G42" s="150"/>
    </row>
    <row r="43" spans="1:7" ht="180" x14ac:dyDescent="0.25">
      <c r="A43" s="143" t="s">
        <v>411</v>
      </c>
      <c r="B43" s="144" t="s">
        <v>415</v>
      </c>
      <c r="C43" s="144" t="s">
        <v>416</v>
      </c>
      <c r="D43" s="139" t="s">
        <v>417</v>
      </c>
      <c r="E43" s="150"/>
      <c r="F43" s="150"/>
      <c r="G43" s="150"/>
    </row>
    <row r="44" spans="1:7" ht="150" x14ac:dyDescent="0.25">
      <c r="A44" s="143" t="s">
        <v>411</v>
      </c>
      <c r="B44" s="144" t="s">
        <v>418</v>
      </c>
      <c r="C44" s="144" t="s">
        <v>419</v>
      </c>
      <c r="D44" s="139" t="s">
        <v>420</v>
      </c>
      <c r="E44" s="150"/>
      <c r="F44" s="150"/>
      <c r="G44" s="150"/>
    </row>
    <row r="45" spans="1:7" ht="225" x14ac:dyDescent="0.25">
      <c r="A45" s="143" t="s">
        <v>411</v>
      </c>
      <c r="B45" s="144" t="s">
        <v>421</v>
      </c>
      <c r="C45" s="144" t="s">
        <v>422</v>
      </c>
      <c r="D45" s="139" t="s">
        <v>423</v>
      </c>
      <c r="E45" s="139" t="s">
        <v>424</v>
      </c>
      <c r="F45" s="139" t="s">
        <v>425</v>
      </c>
      <c r="G45" s="139" t="s">
        <v>426</v>
      </c>
    </row>
    <row r="46" spans="1:7" x14ac:dyDescent="0.25">
      <c r="A46" s="436" t="s">
        <v>427</v>
      </c>
      <c r="B46" s="436"/>
      <c r="C46" s="436"/>
      <c r="D46" s="436"/>
      <c r="E46" s="436"/>
      <c r="F46" s="436"/>
      <c r="G46" s="436"/>
    </row>
    <row r="47" spans="1:7" ht="240" x14ac:dyDescent="0.25">
      <c r="A47" s="143" t="s">
        <v>401</v>
      </c>
      <c r="B47" s="139" t="s">
        <v>408</v>
      </c>
      <c r="C47" s="137" t="s">
        <v>409</v>
      </c>
      <c r="D47" s="139" t="s">
        <v>428</v>
      </c>
      <c r="E47" s="150"/>
      <c r="F47" s="150"/>
      <c r="G47" s="150"/>
    </row>
    <row r="48" spans="1:7" ht="75" x14ac:dyDescent="0.25">
      <c r="A48" s="143" t="s">
        <v>429</v>
      </c>
      <c r="B48" s="139" t="s">
        <v>430</v>
      </c>
      <c r="C48" s="144" t="s">
        <v>431</v>
      </c>
      <c r="D48" s="139" t="s">
        <v>334</v>
      </c>
      <c r="E48" s="144">
        <v>203</v>
      </c>
      <c r="F48" s="139" t="s">
        <v>336</v>
      </c>
      <c r="G48" s="139" t="s">
        <v>432</v>
      </c>
    </row>
    <row r="49" spans="1:7" ht="75" x14ac:dyDescent="0.25">
      <c r="A49" s="143" t="s">
        <v>429</v>
      </c>
      <c r="B49" s="139" t="s">
        <v>433</v>
      </c>
      <c r="C49" s="144" t="s">
        <v>434</v>
      </c>
      <c r="D49" s="139" t="s">
        <v>334</v>
      </c>
      <c r="E49" s="139" t="s">
        <v>435</v>
      </c>
      <c r="F49" s="139" t="s">
        <v>336</v>
      </c>
      <c r="G49" s="139" t="s">
        <v>432</v>
      </c>
    </row>
    <row r="50" spans="1:7" ht="75" x14ac:dyDescent="0.25">
      <c r="A50" s="143" t="s">
        <v>429</v>
      </c>
      <c r="B50" s="139" t="s">
        <v>436</v>
      </c>
      <c r="C50" s="144" t="s">
        <v>437</v>
      </c>
      <c r="D50" s="139" t="s">
        <v>334</v>
      </c>
      <c r="E50" s="139" t="s">
        <v>438</v>
      </c>
      <c r="F50" s="139" t="s">
        <v>336</v>
      </c>
      <c r="G50" s="139" t="s">
        <v>432</v>
      </c>
    </row>
    <row r="51" spans="1:7" x14ac:dyDescent="0.25">
      <c r="A51" s="436" t="s">
        <v>439</v>
      </c>
      <c r="B51" s="436"/>
      <c r="C51" s="436"/>
      <c r="D51" s="436"/>
      <c r="E51" s="436"/>
      <c r="F51" s="436"/>
      <c r="G51" s="436"/>
    </row>
    <row r="52" spans="1:7" ht="240" x14ac:dyDescent="0.25">
      <c r="A52" s="143" t="s">
        <v>401</v>
      </c>
      <c r="B52" s="139" t="s">
        <v>408</v>
      </c>
      <c r="C52" s="137" t="s">
        <v>409</v>
      </c>
      <c r="D52" s="139" t="s">
        <v>440</v>
      </c>
      <c r="E52" s="150"/>
      <c r="F52" s="150"/>
      <c r="G52" s="150"/>
    </row>
    <row r="53" spans="1:7" ht="60" x14ac:dyDescent="0.25">
      <c r="A53" s="143" t="s">
        <v>441</v>
      </c>
      <c r="B53" s="139" t="s">
        <v>442</v>
      </c>
      <c r="C53" s="144" t="s">
        <v>443</v>
      </c>
      <c r="D53" s="139" t="s">
        <v>444</v>
      </c>
      <c r="E53" s="150"/>
      <c r="F53" s="150"/>
      <c r="G53" s="150"/>
    </row>
    <row r="54" spans="1:7" x14ac:dyDescent="0.25">
      <c r="A54" s="436" t="s">
        <v>445</v>
      </c>
      <c r="B54" s="436"/>
      <c r="C54" s="436"/>
      <c r="D54" s="436"/>
      <c r="E54" s="436"/>
      <c r="F54" s="436"/>
      <c r="G54" s="436"/>
    </row>
    <row r="55" spans="1:7" ht="240" x14ac:dyDescent="0.25">
      <c r="A55" s="143" t="s">
        <v>401</v>
      </c>
      <c r="B55" s="139" t="s">
        <v>408</v>
      </c>
      <c r="C55" s="137" t="s">
        <v>409</v>
      </c>
      <c r="D55" s="139" t="s">
        <v>446</v>
      </c>
      <c r="E55" s="150"/>
      <c r="F55" s="150"/>
      <c r="G55" s="150"/>
    </row>
    <row r="56" spans="1:7" ht="270" x14ac:dyDescent="0.25">
      <c r="A56" s="143" t="s">
        <v>447</v>
      </c>
      <c r="B56" s="139" t="s">
        <v>448</v>
      </c>
      <c r="C56" s="145" t="s">
        <v>449</v>
      </c>
      <c r="D56" s="139" t="s">
        <v>450</v>
      </c>
      <c r="E56" s="139" t="s">
        <v>451</v>
      </c>
      <c r="F56" s="139" t="s">
        <v>336</v>
      </c>
      <c r="G56" s="139" t="s">
        <v>452</v>
      </c>
    </row>
    <row r="57" spans="1:7" ht="60" x14ac:dyDescent="0.25">
      <c r="A57" s="143" t="s">
        <v>447</v>
      </c>
      <c r="B57" s="139" t="s">
        <v>453</v>
      </c>
      <c r="C57" s="144" t="s">
        <v>454</v>
      </c>
      <c r="D57" s="139" t="s">
        <v>334</v>
      </c>
      <c r="E57" s="139" t="s">
        <v>455</v>
      </c>
      <c r="F57" s="139" t="s">
        <v>336</v>
      </c>
      <c r="G57" s="139" t="s">
        <v>456</v>
      </c>
    </row>
    <row r="58" spans="1:7" ht="165" x14ac:dyDescent="0.25">
      <c r="A58" s="143" t="s">
        <v>447</v>
      </c>
      <c r="B58" s="139" t="s">
        <v>457</v>
      </c>
      <c r="C58" s="144" t="s">
        <v>458</v>
      </c>
      <c r="D58" s="139" t="s">
        <v>459</v>
      </c>
      <c r="E58" s="139" t="s">
        <v>460</v>
      </c>
      <c r="F58" s="139" t="s">
        <v>336</v>
      </c>
      <c r="G58" s="139" t="s">
        <v>461</v>
      </c>
    </row>
    <row r="59" spans="1:7" ht="90" x14ac:dyDescent="0.25">
      <c r="A59" s="143" t="s">
        <v>447</v>
      </c>
      <c r="B59" s="139" t="s">
        <v>462</v>
      </c>
      <c r="C59" s="144" t="s">
        <v>463</v>
      </c>
      <c r="D59" s="139" t="s">
        <v>464</v>
      </c>
      <c r="E59" s="139" t="s">
        <v>465</v>
      </c>
      <c r="F59" s="139" t="s">
        <v>466</v>
      </c>
      <c r="G59" s="139" t="s">
        <v>467</v>
      </c>
    </row>
    <row r="60" spans="1:7" x14ac:dyDescent="0.25">
      <c r="A60" s="436" t="s">
        <v>468</v>
      </c>
      <c r="B60" s="436"/>
      <c r="C60" s="436"/>
      <c r="D60" s="436"/>
      <c r="E60" s="436"/>
      <c r="F60" s="436"/>
      <c r="G60" s="436"/>
    </row>
    <row r="61" spans="1:7" ht="240" x14ac:dyDescent="0.25">
      <c r="A61" s="143" t="s">
        <v>401</v>
      </c>
      <c r="B61" s="139" t="s">
        <v>408</v>
      </c>
      <c r="C61" s="137" t="s">
        <v>409</v>
      </c>
      <c r="D61" s="139" t="s">
        <v>469</v>
      </c>
      <c r="E61" s="150"/>
      <c r="F61" s="150"/>
      <c r="G61" s="150"/>
    </row>
    <row r="62" spans="1:7" ht="73.150000000000006" customHeight="1" x14ac:dyDescent="0.25">
      <c r="A62" s="143" t="s">
        <v>470</v>
      </c>
      <c r="B62" s="139" t="s">
        <v>471</v>
      </c>
      <c r="C62" s="144" t="s">
        <v>472</v>
      </c>
      <c r="D62" s="139" t="s">
        <v>473</v>
      </c>
      <c r="E62" s="150"/>
      <c r="F62" s="150"/>
      <c r="G62" s="150"/>
    </row>
    <row r="63" spans="1:7" x14ac:dyDescent="0.25">
      <c r="A63" s="436" t="s">
        <v>474</v>
      </c>
      <c r="B63" s="436"/>
      <c r="C63" s="436"/>
      <c r="D63" s="436"/>
      <c r="E63" s="436"/>
      <c r="F63" s="436"/>
      <c r="G63" s="436"/>
    </row>
    <row r="64" spans="1:7" ht="240" x14ac:dyDescent="0.25">
      <c r="A64" s="143" t="s">
        <v>401</v>
      </c>
      <c r="B64" s="139" t="s">
        <v>408</v>
      </c>
      <c r="C64" s="137" t="s">
        <v>409</v>
      </c>
      <c r="D64" s="139" t="s">
        <v>475</v>
      </c>
      <c r="E64" s="150"/>
      <c r="F64" s="150"/>
      <c r="G64" s="150"/>
    </row>
    <row r="65" spans="1:7" ht="90" x14ac:dyDescent="0.25">
      <c r="A65" s="143" t="s">
        <v>476</v>
      </c>
      <c r="B65" s="139" t="s">
        <v>477</v>
      </c>
      <c r="C65" s="144" t="s">
        <v>478</v>
      </c>
      <c r="D65" s="139" t="s">
        <v>475</v>
      </c>
      <c r="E65" s="150"/>
      <c r="F65" s="150"/>
      <c r="G65" s="150"/>
    </row>
    <row r="66" spans="1:7" ht="135" x14ac:dyDescent="0.25">
      <c r="A66" s="143" t="s">
        <v>476</v>
      </c>
      <c r="B66" s="139" t="s">
        <v>479</v>
      </c>
      <c r="C66" s="144" t="s">
        <v>480</v>
      </c>
      <c r="D66" s="139" t="s">
        <v>475</v>
      </c>
      <c r="E66" s="150"/>
      <c r="F66" s="150"/>
      <c r="G66" s="150"/>
    </row>
    <row r="67" spans="1:7" ht="60" x14ac:dyDescent="0.25">
      <c r="A67" s="143" t="s">
        <v>476</v>
      </c>
      <c r="B67" s="139" t="s">
        <v>481</v>
      </c>
      <c r="C67" s="144" t="s">
        <v>482</v>
      </c>
      <c r="D67" s="139" t="s">
        <v>475</v>
      </c>
      <c r="E67" s="150"/>
      <c r="F67" s="150"/>
      <c r="G67" s="150"/>
    </row>
    <row r="68" spans="1:7" ht="409.5" x14ac:dyDescent="0.25">
      <c r="A68" s="143" t="s">
        <v>476</v>
      </c>
      <c r="B68" s="139" t="s">
        <v>483</v>
      </c>
      <c r="C68" s="144" t="s">
        <v>484</v>
      </c>
      <c r="D68" s="139" t="s">
        <v>485</v>
      </c>
      <c r="E68" s="150"/>
      <c r="F68" s="150"/>
      <c r="G68" s="150"/>
    </row>
    <row r="69" spans="1:7" x14ac:dyDescent="0.25">
      <c r="A69" s="436" t="s">
        <v>486</v>
      </c>
      <c r="B69" s="436"/>
      <c r="C69" s="436"/>
      <c r="D69" s="436"/>
      <c r="E69" s="436"/>
      <c r="F69" s="436"/>
      <c r="G69" s="436"/>
    </row>
    <row r="70" spans="1:7" ht="211.5" customHeight="1" x14ac:dyDescent="0.25">
      <c r="A70" s="143" t="s">
        <v>401</v>
      </c>
      <c r="B70" s="139" t="s">
        <v>408</v>
      </c>
      <c r="C70" s="137" t="s">
        <v>409</v>
      </c>
      <c r="D70" s="139" t="s">
        <v>475</v>
      </c>
      <c r="E70" s="150"/>
      <c r="F70" s="150"/>
      <c r="G70" s="150"/>
    </row>
    <row r="71" spans="1:7" ht="135" x14ac:dyDescent="0.25">
      <c r="A71" s="143" t="s">
        <v>487</v>
      </c>
      <c r="B71" s="139" t="s">
        <v>488</v>
      </c>
      <c r="C71" s="146" t="s">
        <v>489</v>
      </c>
      <c r="D71" s="139" t="s">
        <v>334</v>
      </c>
      <c r="E71" s="139" t="s">
        <v>490</v>
      </c>
      <c r="F71" s="139" t="s">
        <v>466</v>
      </c>
      <c r="G71" s="139" t="s">
        <v>467</v>
      </c>
    </row>
    <row r="72" spans="1:7" x14ac:dyDescent="0.25">
      <c r="A72" s="436" t="s">
        <v>491</v>
      </c>
      <c r="B72" s="436"/>
      <c r="C72" s="436"/>
      <c r="D72" s="436"/>
      <c r="E72" s="436"/>
      <c r="F72" s="436"/>
      <c r="G72" s="436"/>
    </row>
    <row r="73" spans="1:7" ht="209.1" customHeight="1" x14ac:dyDescent="0.25">
      <c r="A73" s="143" t="s">
        <v>401</v>
      </c>
      <c r="B73" s="139" t="s">
        <v>408</v>
      </c>
      <c r="C73" s="137" t="s">
        <v>409</v>
      </c>
      <c r="D73" s="139" t="s">
        <v>492</v>
      </c>
      <c r="E73" s="150"/>
      <c r="F73" s="150"/>
      <c r="G73" s="150"/>
    </row>
    <row r="74" spans="1:7" ht="390.6" customHeight="1" x14ac:dyDescent="0.25">
      <c r="A74" s="143" t="s">
        <v>493</v>
      </c>
      <c r="B74" s="144" t="s">
        <v>494</v>
      </c>
      <c r="C74" s="144" t="s">
        <v>495</v>
      </c>
      <c r="D74" s="147" t="s">
        <v>496</v>
      </c>
      <c r="E74" s="139" t="s">
        <v>497</v>
      </c>
      <c r="F74" s="139" t="s">
        <v>498</v>
      </c>
      <c r="G74" s="139" t="s">
        <v>499</v>
      </c>
    </row>
    <row r="75" spans="1:7" ht="90" x14ac:dyDescent="0.25">
      <c r="A75" s="143" t="s">
        <v>493</v>
      </c>
      <c r="B75" s="144" t="s">
        <v>500</v>
      </c>
      <c r="C75" s="144" t="s">
        <v>501</v>
      </c>
      <c r="D75" s="139" t="s">
        <v>502</v>
      </c>
      <c r="E75" s="150"/>
      <c r="F75" s="150"/>
      <c r="G75" s="150"/>
    </row>
    <row r="76" spans="1:7" ht="150" x14ac:dyDescent="0.25">
      <c r="A76" s="143" t="s">
        <v>493</v>
      </c>
      <c r="B76" s="144" t="s">
        <v>503</v>
      </c>
      <c r="C76" s="144" t="s">
        <v>504</v>
      </c>
      <c r="D76" s="139" t="s">
        <v>505</v>
      </c>
      <c r="E76" s="150"/>
      <c r="F76" s="150"/>
      <c r="G76" s="150"/>
    </row>
    <row r="77" spans="1:7" ht="165" x14ac:dyDescent="0.25">
      <c r="A77" s="143" t="s">
        <v>493</v>
      </c>
      <c r="B77" s="144" t="s">
        <v>506</v>
      </c>
      <c r="C77" s="144" t="s">
        <v>507</v>
      </c>
      <c r="D77" s="139" t="s">
        <v>334</v>
      </c>
      <c r="E77" s="139" t="s">
        <v>508</v>
      </c>
      <c r="F77" s="139" t="s">
        <v>336</v>
      </c>
      <c r="G77" s="139" t="s">
        <v>509</v>
      </c>
    </row>
    <row r="78" spans="1:7" ht="90" x14ac:dyDescent="0.25">
      <c r="A78" s="143" t="s">
        <v>493</v>
      </c>
      <c r="B78" s="144" t="s">
        <v>510</v>
      </c>
      <c r="C78" s="144" t="s">
        <v>511</v>
      </c>
      <c r="D78" s="139" t="s">
        <v>334</v>
      </c>
      <c r="E78" s="139" t="s">
        <v>512</v>
      </c>
      <c r="F78" s="139" t="s">
        <v>336</v>
      </c>
      <c r="G78" s="139" t="s">
        <v>513</v>
      </c>
    </row>
    <row r="79" spans="1:7" x14ac:dyDescent="0.25">
      <c r="A79" s="436" t="s">
        <v>514</v>
      </c>
      <c r="B79" s="436"/>
      <c r="C79" s="436"/>
      <c r="D79" s="436"/>
      <c r="E79" s="436"/>
      <c r="F79" s="436"/>
      <c r="G79" s="436"/>
    </row>
    <row r="80" spans="1:7" ht="240" x14ac:dyDescent="0.25">
      <c r="A80" s="143" t="s">
        <v>401</v>
      </c>
      <c r="B80" s="139" t="s">
        <v>408</v>
      </c>
      <c r="C80" s="137" t="s">
        <v>515</v>
      </c>
      <c r="D80" s="139" t="s">
        <v>516</v>
      </c>
      <c r="E80" s="150"/>
      <c r="F80" s="150"/>
      <c r="G80" s="150"/>
    </row>
    <row r="81" spans="1:7" ht="75" x14ac:dyDescent="0.25">
      <c r="A81" s="143" t="s">
        <v>517</v>
      </c>
      <c r="B81" s="144" t="s">
        <v>518</v>
      </c>
      <c r="C81" s="144" t="s">
        <v>519</v>
      </c>
      <c r="D81" s="139" t="s">
        <v>520</v>
      </c>
      <c r="E81" s="150"/>
      <c r="F81" s="150"/>
      <c r="G81" s="150"/>
    </row>
    <row r="82" spans="1:7" ht="164.45" customHeight="1" x14ac:dyDescent="0.25">
      <c r="A82" s="143" t="s">
        <v>517</v>
      </c>
      <c r="B82" s="144" t="s">
        <v>521</v>
      </c>
      <c r="C82" s="144" t="s">
        <v>522</v>
      </c>
      <c r="D82" s="139" t="s">
        <v>523</v>
      </c>
      <c r="E82" s="150"/>
      <c r="F82" s="150"/>
      <c r="G82" s="150"/>
    </row>
    <row r="83" spans="1:7" ht="180.6" customHeight="1" x14ac:dyDescent="0.25">
      <c r="A83" s="143" t="s">
        <v>517</v>
      </c>
      <c r="B83" s="144" t="s">
        <v>524</v>
      </c>
      <c r="C83" s="144" t="s">
        <v>525</v>
      </c>
      <c r="D83" s="139" t="s">
        <v>526</v>
      </c>
      <c r="E83" s="150"/>
      <c r="F83" s="150"/>
      <c r="G83" s="150"/>
    </row>
    <row r="84" spans="1:7" ht="156.6" customHeight="1" x14ac:dyDescent="0.25">
      <c r="A84" s="143" t="s">
        <v>517</v>
      </c>
      <c r="B84" s="144" t="s">
        <v>527</v>
      </c>
      <c r="C84" s="144" t="s">
        <v>528</v>
      </c>
      <c r="D84" s="139" t="s">
        <v>529</v>
      </c>
      <c r="E84" s="150"/>
      <c r="F84" s="150"/>
      <c r="G84" s="150"/>
    </row>
    <row r="85" spans="1:7" ht="75" x14ac:dyDescent="0.25">
      <c r="A85" s="143" t="s">
        <v>517</v>
      </c>
      <c r="B85" s="144" t="s">
        <v>530</v>
      </c>
      <c r="C85" s="144" t="s">
        <v>531</v>
      </c>
      <c r="D85" s="139" t="s">
        <v>529</v>
      </c>
      <c r="E85" s="150"/>
      <c r="F85" s="150"/>
      <c r="G85" s="150"/>
    </row>
    <row r="86" spans="1:7" ht="90" x14ac:dyDescent="0.25">
      <c r="A86" s="143" t="s">
        <v>517</v>
      </c>
      <c r="B86" s="144" t="s">
        <v>532</v>
      </c>
      <c r="C86" s="144" t="s">
        <v>533</v>
      </c>
      <c r="D86" s="139" t="s">
        <v>334</v>
      </c>
      <c r="E86" s="139" t="s">
        <v>534</v>
      </c>
      <c r="F86" s="139" t="s">
        <v>336</v>
      </c>
      <c r="G86" s="139" t="s">
        <v>509</v>
      </c>
    </row>
    <row r="87" spans="1:7" ht="60" x14ac:dyDescent="0.25">
      <c r="A87" s="143" t="s">
        <v>517</v>
      </c>
      <c r="B87" s="144" t="s">
        <v>535</v>
      </c>
      <c r="C87" s="144" t="s">
        <v>536</v>
      </c>
      <c r="D87" s="139" t="s">
        <v>334</v>
      </c>
      <c r="E87" s="139" t="s">
        <v>537</v>
      </c>
      <c r="F87" s="142" t="s">
        <v>538</v>
      </c>
      <c r="G87" s="139" t="s">
        <v>539</v>
      </c>
    </row>
    <row r="88" spans="1:7" ht="150" x14ac:dyDescent="0.25">
      <c r="A88" s="143" t="s">
        <v>517</v>
      </c>
      <c r="B88" s="144" t="s">
        <v>540</v>
      </c>
      <c r="C88" s="144" t="s">
        <v>541</v>
      </c>
      <c r="D88" s="139" t="s">
        <v>334</v>
      </c>
      <c r="E88" s="139" t="s">
        <v>542</v>
      </c>
      <c r="F88" s="139" t="s">
        <v>336</v>
      </c>
      <c r="G88" s="139" t="s">
        <v>543</v>
      </c>
    </row>
    <row r="89" spans="1:7" x14ac:dyDescent="0.25">
      <c r="A89" s="436" t="s">
        <v>544</v>
      </c>
      <c r="B89" s="436"/>
      <c r="C89" s="436"/>
      <c r="D89" s="436"/>
      <c r="E89" s="436"/>
      <c r="F89" s="436"/>
      <c r="G89" s="436"/>
    </row>
    <row r="90" spans="1:7" ht="240" x14ac:dyDescent="0.25">
      <c r="A90" s="143" t="s">
        <v>401</v>
      </c>
      <c r="B90" s="139" t="s">
        <v>408</v>
      </c>
      <c r="C90" s="137" t="s">
        <v>409</v>
      </c>
      <c r="D90" s="139" t="s">
        <v>545</v>
      </c>
      <c r="E90" s="150"/>
      <c r="F90" s="150"/>
      <c r="G90" s="150"/>
    </row>
    <row r="91" spans="1:7" ht="120" x14ac:dyDescent="0.25">
      <c r="A91" s="143" t="s">
        <v>546</v>
      </c>
      <c r="B91" s="144" t="s">
        <v>547</v>
      </c>
      <c r="C91" s="144" t="s">
        <v>548</v>
      </c>
      <c r="D91" s="139" t="s">
        <v>549</v>
      </c>
      <c r="E91" s="150"/>
      <c r="F91" s="150"/>
      <c r="G91" s="150"/>
    </row>
    <row r="92" spans="1:7" ht="210" x14ac:dyDescent="0.25">
      <c r="A92" s="143" t="s">
        <v>546</v>
      </c>
      <c r="B92" s="144" t="s">
        <v>550</v>
      </c>
      <c r="C92" s="144" t="s">
        <v>551</v>
      </c>
      <c r="D92" s="139" t="s">
        <v>552</v>
      </c>
      <c r="E92" s="150"/>
      <c r="F92" s="150"/>
      <c r="G92" s="150"/>
    </row>
    <row r="93" spans="1:7" ht="75" x14ac:dyDescent="0.25">
      <c r="A93" s="143" t="s">
        <v>546</v>
      </c>
      <c r="B93" s="139" t="s">
        <v>553</v>
      </c>
      <c r="C93" s="146" t="s">
        <v>554</v>
      </c>
      <c r="D93" s="139" t="s">
        <v>555</v>
      </c>
      <c r="E93" s="150"/>
      <c r="F93" s="150"/>
      <c r="G93" s="150"/>
    </row>
    <row r="94" spans="1:7" ht="105" x14ac:dyDescent="0.25">
      <c r="A94" s="143" t="s">
        <v>546</v>
      </c>
      <c r="B94" s="139" t="s">
        <v>556</v>
      </c>
      <c r="C94" s="146" t="s">
        <v>557</v>
      </c>
      <c r="D94" s="139" t="s">
        <v>555</v>
      </c>
      <c r="E94" s="150"/>
      <c r="F94" s="150"/>
      <c r="G94" s="150"/>
    </row>
    <row r="95" spans="1:7" ht="79.150000000000006" customHeight="1" x14ac:dyDescent="0.25">
      <c r="A95" s="143" t="s">
        <v>546</v>
      </c>
      <c r="B95" s="139" t="s">
        <v>558</v>
      </c>
      <c r="C95" s="139" t="s">
        <v>559</v>
      </c>
      <c r="D95" s="139" t="s">
        <v>555</v>
      </c>
      <c r="E95" s="150"/>
      <c r="F95" s="150"/>
      <c r="G95" s="150"/>
    </row>
    <row r="96" spans="1:7" ht="90" x14ac:dyDescent="0.25">
      <c r="A96" s="143" t="s">
        <v>546</v>
      </c>
      <c r="B96" s="139" t="s">
        <v>560</v>
      </c>
      <c r="C96" s="139" t="s">
        <v>561</v>
      </c>
      <c r="D96" s="139" t="s">
        <v>549</v>
      </c>
      <c r="E96" s="150"/>
      <c r="F96" s="150"/>
      <c r="G96" s="150"/>
    </row>
    <row r="97" spans="1:7" ht="60" x14ac:dyDescent="0.25">
      <c r="A97" s="143" t="s">
        <v>546</v>
      </c>
      <c r="B97" s="139" t="s">
        <v>562</v>
      </c>
      <c r="C97" s="139" t="s">
        <v>563</v>
      </c>
      <c r="D97" s="139" t="s">
        <v>564</v>
      </c>
      <c r="E97" s="150"/>
      <c r="F97" s="150"/>
      <c r="G97" s="150"/>
    </row>
    <row r="98" spans="1:7" ht="165" x14ac:dyDescent="0.25">
      <c r="A98" s="143" t="s">
        <v>546</v>
      </c>
      <c r="B98" s="139" t="s">
        <v>565</v>
      </c>
      <c r="C98" s="139" t="s">
        <v>566</v>
      </c>
      <c r="D98" s="139" t="s">
        <v>567</v>
      </c>
      <c r="E98" s="150"/>
      <c r="F98" s="150"/>
      <c r="G98" s="150"/>
    </row>
    <row r="99" spans="1:7" ht="304.89999999999998" customHeight="1" x14ac:dyDescent="0.25">
      <c r="A99" s="143" t="s">
        <v>546</v>
      </c>
      <c r="B99" s="139" t="s">
        <v>568</v>
      </c>
      <c r="C99" s="139" t="s">
        <v>569</v>
      </c>
      <c r="D99" s="139" t="s">
        <v>570</v>
      </c>
      <c r="E99" s="139" t="s">
        <v>571</v>
      </c>
      <c r="F99" s="139" t="s">
        <v>572</v>
      </c>
      <c r="G99" s="139" t="s">
        <v>456</v>
      </c>
    </row>
    <row r="100" spans="1:7" ht="278.45" customHeight="1" x14ac:dyDescent="0.25">
      <c r="A100" s="143" t="s">
        <v>546</v>
      </c>
      <c r="B100" s="139" t="s">
        <v>573</v>
      </c>
      <c r="C100" s="139" t="s">
        <v>574</v>
      </c>
      <c r="D100" s="139" t="s">
        <v>334</v>
      </c>
      <c r="E100" s="139" t="s">
        <v>575</v>
      </c>
      <c r="F100" s="139" t="s">
        <v>572</v>
      </c>
      <c r="G100" s="139" t="s">
        <v>456</v>
      </c>
    </row>
    <row r="101" spans="1:7" x14ac:dyDescent="0.25">
      <c r="A101" s="436" t="s">
        <v>576</v>
      </c>
      <c r="B101" s="436"/>
      <c r="C101" s="436"/>
      <c r="D101" s="436"/>
      <c r="E101" s="436"/>
      <c r="F101" s="436"/>
      <c r="G101" s="436"/>
    </row>
    <row r="102" spans="1:7" ht="240" x14ac:dyDescent="0.25">
      <c r="A102" s="143" t="s">
        <v>401</v>
      </c>
      <c r="B102" s="139" t="s">
        <v>408</v>
      </c>
      <c r="C102" s="137" t="s">
        <v>409</v>
      </c>
      <c r="D102" s="139" t="s">
        <v>577</v>
      </c>
      <c r="E102" s="150"/>
      <c r="F102" s="150"/>
      <c r="G102" s="150"/>
    </row>
    <row r="103" spans="1:7" ht="60" x14ac:dyDescent="0.25">
      <c r="A103" s="143" t="s">
        <v>578</v>
      </c>
      <c r="B103" s="139" t="s">
        <v>579</v>
      </c>
      <c r="C103" s="139" t="s">
        <v>580</v>
      </c>
      <c r="D103" s="139" t="s">
        <v>334</v>
      </c>
      <c r="E103" s="139" t="s">
        <v>581</v>
      </c>
      <c r="F103" s="139" t="s">
        <v>572</v>
      </c>
      <c r="G103" s="139" t="s">
        <v>456</v>
      </c>
    </row>
    <row r="104" spans="1:7" ht="210" x14ac:dyDescent="0.25">
      <c r="A104" s="143" t="s">
        <v>578</v>
      </c>
      <c r="B104" s="139" t="s">
        <v>582</v>
      </c>
      <c r="C104" s="139" t="s">
        <v>583</v>
      </c>
      <c r="D104" s="139" t="s">
        <v>334</v>
      </c>
      <c r="E104" s="139" t="s">
        <v>584</v>
      </c>
      <c r="F104" s="139" t="s">
        <v>572</v>
      </c>
      <c r="G104" s="139" t="s">
        <v>456</v>
      </c>
    </row>
    <row r="105" spans="1:7" x14ac:dyDescent="0.25">
      <c r="A105" s="436" t="s">
        <v>585</v>
      </c>
      <c r="B105" s="436"/>
      <c r="C105" s="436"/>
      <c r="D105" s="436"/>
      <c r="E105" s="436"/>
      <c r="F105" s="436"/>
      <c r="G105" s="436"/>
    </row>
    <row r="106" spans="1:7" ht="240" x14ac:dyDescent="0.25">
      <c r="A106" s="143" t="s">
        <v>401</v>
      </c>
      <c r="B106" s="139" t="s">
        <v>408</v>
      </c>
      <c r="C106" s="137" t="s">
        <v>409</v>
      </c>
      <c r="D106" s="139" t="s">
        <v>586</v>
      </c>
      <c r="E106" s="150"/>
      <c r="F106" s="150"/>
      <c r="G106" s="150"/>
    </row>
    <row r="107" spans="1:7" ht="150" x14ac:dyDescent="0.25">
      <c r="A107" s="143" t="s">
        <v>587</v>
      </c>
      <c r="B107" s="139" t="s">
        <v>588</v>
      </c>
      <c r="C107" s="146" t="s">
        <v>589</v>
      </c>
      <c r="D107" s="139" t="s">
        <v>334</v>
      </c>
      <c r="E107" s="139" t="s">
        <v>590</v>
      </c>
      <c r="F107" s="139" t="s">
        <v>572</v>
      </c>
      <c r="G107" s="139" t="s">
        <v>432</v>
      </c>
    </row>
    <row r="108" spans="1:7" ht="75" x14ac:dyDescent="0.25">
      <c r="A108" s="143" t="s">
        <v>587</v>
      </c>
      <c r="B108" s="139" t="s">
        <v>591</v>
      </c>
      <c r="C108" s="139" t="s">
        <v>592</v>
      </c>
      <c r="D108" s="139" t="s">
        <v>334</v>
      </c>
      <c r="E108" s="139" t="s">
        <v>593</v>
      </c>
      <c r="F108" s="139" t="s">
        <v>572</v>
      </c>
      <c r="G108" s="139" t="s">
        <v>432</v>
      </c>
    </row>
    <row r="109" spans="1:7" x14ac:dyDescent="0.25">
      <c r="A109" s="436" t="s">
        <v>594</v>
      </c>
      <c r="B109" s="436"/>
      <c r="C109" s="436"/>
      <c r="D109" s="436"/>
      <c r="E109" s="436"/>
      <c r="F109" s="436"/>
      <c r="G109" s="436"/>
    </row>
    <row r="110" spans="1:7" ht="240" x14ac:dyDescent="0.25">
      <c r="A110" s="143" t="s">
        <v>401</v>
      </c>
      <c r="B110" s="139" t="s">
        <v>408</v>
      </c>
      <c r="C110" s="137" t="s">
        <v>409</v>
      </c>
      <c r="D110" s="139" t="s">
        <v>440</v>
      </c>
      <c r="E110" s="150"/>
      <c r="F110" s="150"/>
      <c r="G110" s="150"/>
    </row>
    <row r="111" spans="1:7" ht="60" x14ac:dyDescent="0.25">
      <c r="A111" s="143" t="s">
        <v>595</v>
      </c>
      <c r="B111" s="139" t="s">
        <v>596</v>
      </c>
      <c r="C111" s="144" t="s">
        <v>597</v>
      </c>
      <c r="D111" s="139" t="s">
        <v>334</v>
      </c>
      <c r="E111" s="139" t="s">
        <v>598</v>
      </c>
      <c r="F111" s="139" t="s">
        <v>425</v>
      </c>
      <c r="G111" s="139" t="s">
        <v>328</v>
      </c>
    </row>
    <row r="112" spans="1:7" ht="105" x14ac:dyDescent="0.25">
      <c r="A112" s="143" t="s">
        <v>599</v>
      </c>
      <c r="B112" s="139" t="s">
        <v>600</v>
      </c>
      <c r="C112" s="144" t="s">
        <v>601</v>
      </c>
      <c r="D112" s="139" t="s">
        <v>334</v>
      </c>
      <c r="E112" s="139" t="s">
        <v>602</v>
      </c>
      <c r="F112" s="139" t="s">
        <v>425</v>
      </c>
      <c r="G112" s="139" t="s">
        <v>328</v>
      </c>
    </row>
    <row r="113" spans="1:7" x14ac:dyDescent="0.25">
      <c r="A113" s="436" t="s">
        <v>603</v>
      </c>
      <c r="B113" s="436"/>
      <c r="C113" s="436"/>
      <c r="D113" s="436"/>
      <c r="E113" s="436"/>
      <c r="F113" s="436"/>
      <c r="G113" s="436"/>
    </row>
    <row r="114" spans="1:7" ht="240" x14ac:dyDescent="0.25">
      <c r="A114" s="143" t="s">
        <v>401</v>
      </c>
      <c r="B114" s="139" t="s">
        <v>408</v>
      </c>
      <c r="C114" s="137" t="s">
        <v>409</v>
      </c>
      <c r="D114" s="139" t="s">
        <v>440</v>
      </c>
      <c r="E114" s="150"/>
      <c r="F114" s="150"/>
      <c r="G114" s="150"/>
    </row>
    <row r="115" spans="1:7" ht="60" x14ac:dyDescent="0.25">
      <c r="A115" s="143" t="s">
        <v>604</v>
      </c>
      <c r="B115" s="139" t="s">
        <v>605</v>
      </c>
      <c r="C115" s="139" t="s">
        <v>606</v>
      </c>
      <c r="D115" s="139" t="s">
        <v>334</v>
      </c>
      <c r="E115" s="139" t="s">
        <v>607</v>
      </c>
      <c r="F115" s="139" t="s">
        <v>425</v>
      </c>
      <c r="G115" s="139" t="s">
        <v>328</v>
      </c>
    </row>
    <row r="116" spans="1:7" ht="105" x14ac:dyDescent="0.25">
      <c r="A116" s="143" t="s">
        <v>604</v>
      </c>
      <c r="B116" s="139" t="s">
        <v>608</v>
      </c>
      <c r="C116" s="139" t="s">
        <v>609</v>
      </c>
      <c r="D116" s="139" t="s">
        <v>334</v>
      </c>
      <c r="E116" s="139" t="s">
        <v>610</v>
      </c>
      <c r="F116" s="139" t="s">
        <v>425</v>
      </c>
      <c r="G116" s="139" t="s">
        <v>328</v>
      </c>
    </row>
    <row r="117" spans="1:7" x14ac:dyDescent="0.25">
      <c r="A117" s="436" t="s">
        <v>611</v>
      </c>
      <c r="B117" s="436"/>
      <c r="C117" s="436"/>
      <c r="D117" s="436"/>
      <c r="E117" s="436"/>
      <c r="F117" s="436"/>
      <c r="G117" s="436"/>
    </row>
    <row r="118" spans="1:7" ht="240" x14ac:dyDescent="0.25">
      <c r="A118" s="143" t="s">
        <v>401</v>
      </c>
      <c r="B118" s="139" t="s">
        <v>408</v>
      </c>
      <c r="C118" s="137" t="s">
        <v>409</v>
      </c>
      <c r="D118" s="139" t="s">
        <v>440</v>
      </c>
      <c r="E118" s="150"/>
      <c r="F118" s="150"/>
      <c r="G118" s="150"/>
    </row>
    <row r="119" spans="1:7" ht="73.900000000000006" customHeight="1" x14ac:dyDescent="0.25">
      <c r="A119" s="143" t="s">
        <v>612</v>
      </c>
      <c r="B119" s="139" t="s">
        <v>613</v>
      </c>
      <c r="C119" s="144" t="s">
        <v>614</v>
      </c>
      <c r="D119" s="139" t="s">
        <v>615</v>
      </c>
      <c r="E119" s="150"/>
      <c r="F119" s="150"/>
      <c r="G119" s="150"/>
    </row>
    <row r="120" spans="1:7" ht="234" customHeight="1" x14ac:dyDescent="0.25">
      <c r="A120" s="143" t="s">
        <v>612</v>
      </c>
      <c r="B120" s="139" t="s">
        <v>616</v>
      </c>
      <c r="C120" s="144" t="s">
        <v>617</v>
      </c>
      <c r="D120" s="139" t="s">
        <v>618</v>
      </c>
      <c r="E120" s="150"/>
      <c r="F120" s="150"/>
      <c r="G120" s="150"/>
    </row>
    <row r="121" spans="1:7" ht="90" x14ac:dyDescent="0.25">
      <c r="A121" s="143" t="s">
        <v>612</v>
      </c>
      <c r="B121" s="139" t="s">
        <v>619</v>
      </c>
      <c r="C121" s="144" t="s">
        <v>620</v>
      </c>
      <c r="D121" s="139" t="s">
        <v>621</v>
      </c>
      <c r="E121" s="150"/>
      <c r="F121" s="150"/>
      <c r="G121" s="150"/>
    </row>
    <row r="122" spans="1:7" x14ac:dyDescent="0.25">
      <c r="A122" s="436" t="s">
        <v>622</v>
      </c>
      <c r="B122" s="436"/>
      <c r="C122" s="436"/>
      <c r="D122" s="436"/>
      <c r="E122" s="436"/>
      <c r="F122" s="436"/>
      <c r="G122" s="436"/>
    </row>
    <row r="123" spans="1:7" ht="240" x14ac:dyDescent="0.25">
      <c r="A123" s="143" t="s">
        <v>401</v>
      </c>
      <c r="B123" s="139" t="s">
        <v>408</v>
      </c>
      <c r="C123" s="137" t="s">
        <v>409</v>
      </c>
      <c r="D123" s="139" t="s">
        <v>440</v>
      </c>
      <c r="E123" s="150"/>
      <c r="F123" s="150"/>
      <c r="G123" s="150"/>
    </row>
    <row r="124" spans="1:7" ht="69.75" customHeight="1" x14ac:dyDescent="0.25">
      <c r="A124" s="143" t="s">
        <v>623</v>
      </c>
      <c r="B124" s="139" t="s">
        <v>624</v>
      </c>
      <c r="C124" s="139" t="s">
        <v>625</v>
      </c>
      <c r="D124" s="139" t="s">
        <v>626</v>
      </c>
      <c r="E124" s="139" t="s">
        <v>627</v>
      </c>
      <c r="F124" s="139" t="s">
        <v>336</v>
      </c>
      <c r="G124" s="139" t="s">
        <v>328</v>
      </c>
    </row>
    <row r="125" spans="1:7" ht="64.150000000000006" customHeight="1" x14ac:dyDescent="0.25">
      <c r="A125" s="143" t="s">
        <v>623</v>
      </c>
      <c r="B125" s="139" t="s">
        <v>628</v>
      </c>
      <c r="C125" s="139" t="s">
        <v>629</v>
      </c>
      <c r="D125" s="139" t="s">
        <v>630</v>
      </c>
      <c r="E125" s="139" t="s">
        <v>424</v>
      </c>
      <c r="F125" s="139" t="s">
        <v>336</v>
      </c>
      <c r="G125" s="139" t="s">
        <v>328</v>
      </c>
    </row>
    <row r="126" spans="1:7" ht="60" x14ac:dyDescent="0.25">
      <c r="A126" s="143" t="s">
        <v>623</v>
      </c>
      <c r="B126" s="139" t="s">
        <v>631</v>
      </c>
      <c r="C126" s="139" t="s">
        <v>632</v>
      </c>
      <c r="D126" s="139" t="s">
        <v>334</v>
      </c>
      <c r="E126" s="139" t="s">
        <v>633</v>
      </c>
      <c r="F126" s="139" t="s">
        <v>336</v>
      </c>
      <c r="G126" s="139" t="s">
        <v>328</v>
      </c>
    </row>
    <row r="127" spans="1:7" x14ac:dyDescent="0.25">
      <c r="A127" s="436" t="s">
        <v>634</v>
      </c>
      <c r="B127" s="436"/>
      <c r="C127" s="436"/>
      <c r="D127" s="436"/>
      <c r="E127" s="436"/>
      <c r="F127" s="436"/>
      <c r="G127" s="436"/>
    </row>
    <row r="128" spans="1:7" ht="240" x14ac:dyDescent="0.25">
      <c r="A128" s="143" t="s">
        <v>401</v>
      </c>
      <c r="B128" s="139" t="s">
        <v>408</v>
      </c>
      <c r="C128" s="137" t="s">
        <v>409</v>
      </c>
      <c r="D128" s="139" t="s">
        <v>440</v>
      </c>
      <c r="E128" s="150"/>
      <c r="F128" s="150"/>
      <c r="G128" s="150"/>
    </row>
    <row r="129" spans="1:7" ht="120" x14ac:dyDescent="0.25">
      <c r="A129" s="143" t="s">
        <v>635</v>
      </c>
      <c r="B129" s="139" t="s">
        <v>636</v>
      </c>
      <c r="C129" s="139" t="s">
        <v>637</v>
      </c>
      <c r="D129" s="139" t="s">
        <v>638</v>
      </c>
      <c r="E129" s="150"/>
      <c r="F129" s="150"/>
      <c r="G129" s="150"/>
    </row>
    <row r="130" spans="1:7" ht="30" x14ac:dyDescent="0.25">
      <c r="A130" s="143" t="s">
        <v>635</v>
      </c>
      <c r="B130" s="139" t="s">
        <v>639</v>
      </c>
      <c r="C130" s="139" t="s">
        <v>640</v>
      </c>
      <c r="D130" s="139" t="s">
        <v>641</v>
      </c>
      <c r="E130" s="150"/>
      <c r="F130" s="150"/>
      <c r="G130" s="150"/>
    </row>
    <row r="131" spans="1:7" x14ac:dyDescent="0.25">
      <c r="A131" s="436" t="s">
        <v>642</v>
      </c>
      <c r="B131" s="436"/>
      <c r="C131" s="436"/>
      <c r="D131" s="436"/>
      <c r="E131" s="436"/>
      <c r="F131" s="436"/>
      <c r="G131" s="436"/>
    </row>
    <row r="132" spans="1:7" ht="240" x14ac:dyDescent="0.25">
      <c r="A132" s="143" t="s">
        <v>401</v>
      </c>
      <c r="B132" s="139" t="s">
        <v>408</v>
      </c>
      <c r="C132" s="137" t="s">
        <v>409</v>
      </c>
      <c r="D132" s="139" t="s">
        <v>440</v>
      </c>
      <c r="E132" s="150"/>
      <c r="F132" s="150"/>
      <c r="G132" s="150"/>
    </row>
    <row r="133" spans="1:7" ht="90" x14ac:dyDescent="0.25">
      <c r="A133" s="143" t="s">
        <v>643</v>
      </c>
      <c r="B133" s="139" t="s">
        <v>644</v>
      </c>
      <c r="C133" s="139" t="s">
        <v>645</v>
      </c>
      <c r="D133" s="139" t="s">
        <v>646</v>
      </c>
      <c r="E133" s="139" t="s">
        <v>647</v>
      </c>
      <c r="F133" s="139" t="s">
        <v>336</v>
      </c>
      <c r="G133" s="139" t="s">
        <v>328</v>
      </c>
    </row>
  </sheetData>
  <mergeCells count="20">
    <mergeCell ref="A117:G117"/>
    <mergeCell ref="A122:G122"/>
    <mergeCell ref="A127:G127"/>
    <mergeCell ref="A131:G131"/>
    <mergeCell ref="A72:G72"/>
    <mergeCell ref="A89:G89"/>
    <mergeCell ref="A101:G101"/>
    <mergeCell ref="A105:G105"/>
    <mergeCell ref="A109:G109"/>
    <mergeCell ref="A113:G113"/>
    <mergeCell ref="A79:G79"/>
    <mergeCell ref="A69:G69"/>
    <mergeCell ref="E4:G4"/>
    <mergeCell ref="A38:A39"/>
    <mergeCell ref="A40:G40"/>
    <mergeCell ref="A46:G46"/>
    <mergeCell ref="A51:G51"/>
    <mergeCell ref="A54:G54"/>
    <mergeCell ref="A60:G60"/>
    <mergeCell ref="A63:G63"/>
  </mergeCells>
  <phoneticPr fontId="36" type="noConversion"/>
  <pageMargins left="0.7" right="0.7" top="0.75" bottom="0.75" header="0.3" footer="0.3"/>
  <pageSetup paperSize="9" orientation="portrait" horizontalDpi="300" verticalDpi="300" r:id="rId1"/>
  <ignoredErrors>
    <ignoredError sqref="E27" twoDigitTextYea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95E4D200577F4F8DD2D1C3B1BC94E8" ma:contentTypeVersion="18" ma:contentTypeDescription="Create a new document." ma:contentTypeScope="" ma:versionID="46b9b51385fea76da05235c390311357">
  <xsd:schema xmlns:xsd="http://www.w3.org/2001/XMLSchema" xmlns:xs="http://www.w3.org/2001/XMLSchema" xmlns:p="http://schemas.microsoft.com/office/2006/metadata/properties" xmlns:ns2="be5f93ed-5932-47e3-8bb0-32e39f803eda" xmlns:ns3="9e702aff-f392-4947-8cf2-9de75bf6d3f0" xmlns:ns4="db50d7e9-ed42-42fb-ade4-11fb6fb5c797" targetNamespace="http://schemas.microsoft.com/office/2006/metadata/properties" ma:root="true" ma:fieldsID="36eb11090c8bc5369898375055c17532" ns2:_="" ns3:_="" ns4:_="">
    <xsd:import namespace="be5f93ed-5932-47e3-8bb0-32e39f803eda"/>
    <xsd:import namespace="9e702aff-f392-4947-8cf2-9de75bf6d3f0"/>
    <xsd:import namespace="db50d7e9-ed42-42fb-ade4-11fb6fb5c79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lcf76f155ced4ddcb4097134ff3c332f" minOccurs="0"/>
                <xsd:element ref="ns4:TaxCatchAll" minOccurs="0"/>
                <xsd:element ref="ns2:MediaServiceLocation"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5f93ed-5932-47e3-8bb0-32e39f803e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0964440-26cf-4116-9cc4-0a071263a07c"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e702aff-f392-4947-8cf2-9de75bf6d3f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b50d7e9-ed42-42fb-ade4-11fb6fb5c79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f2bd13a-550e-4fa6-837f-f7565fbd4c50}" ma:internalName="TaxCatchAll" ma:showField="CatchAllData" ma:web="9e702aff-f392-4947-8cf2-9de75bf6d3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e702aff-f392-4947-8cf2-9de75bf6d3f0">
      <UserInfo>
        <DisplayName>Suzanne Watt</DisplayName>
        <AccountId>40</AccountId>
        <AccountType/>
      </UserInfo>
      <UserInfo>
        <DisplayName>Nathan Brogden</DisplayName>
        <AccountId>10</AccountId>
        <AccountType/>
      </UserInfo>
      <UserInfo>
        <DisplayName>Florinda Wilson</DisplayName>
        <AccountId>22</AccountId>
        <AccountType/>
      </UserInfo>
    </SharedWithUsers>
    <lcf76f155ced4ddcb4097134ff3c332f xmlns="be5f93ed-5932-47e3-8bb0-32e39f803eda">
      <Terms xmlns="http://schemas.microsoft.com/office/infopath/2007/PartnerControls"/>
    </lcf76f155ced4ddcb4097134ff3c332f>
    <TaxCatchAll xmlns="db50d7e9-ed42-42fb-ade4-11fb6fb5c797" xsi:nil="true"/>
  </documentManagement>
</p:properties>
</file>

<file path=customXml/itemProps1.xml><?xml version="1.0" encoding="utf-8"?>
<ds:datastoreItem xmlns:ds="http://schemas.openxmlformats.org/officeDocument/2006/customXml" ds:itemID="{BE7E959B-2DEA-4CF1-9081-319DF91A05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5f93ed-5932-47e3-8bb0-32e39f803eda"/>
    <ds:schemaRef ds:uri="9e702aff-f392-4947-8cf2-9de75bf6d3f0"/>
    <ds:schemaRef ds:uri="db50d7e9-ed42-42fb-ade4-11fb6fb5c7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436D986-AC16-4254-9871-D6041A9EC6DD}">
  <ds:schemaRefs>
    <ds:schemaRef ds:uri="http://schemas.microsoft.com/sharepoint/v3/contenttype/forms"/>
  </ds:schemaRefs>
</ds:datastoreItem>
</file>

<file path=customXml/itemProps3.xml><?xml version="1.0" encoding="utf-8"?>
<ds:datastoreItem xmlns:ds="http://schemas.openxmlformats.org/officeDocument/2006/customXml" ds:itemID="{CA6CB112-F7D7-4BA4-BCAD-F4A93A80603D}">
  <ds:schemaRefs>
    <ds:schemaRef ds:uri="be5f93ed-5932-47e3-8bb0-32e39f803eda"/>
    <ds:schemaRef ds:uri="http://purl.org/dc/terms/"/>
    <ds:schemaRef ds:uri="http://purl.org/dc/dcmitype/"/>
    <ds:schemaRef ds:uri="http://schemas.microsoft.com/office/2006/metadata/properties"/>
    <ds:schemaRef ds:uri="db50d7e9-ed42-42fb-ade4-11fb6fb5c797"/>
    <ds:schemaRef ds:uri="http://www.w3.org/XML/1998/namespace"/>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9e702aff-f392-4947-8cf2-9de75bf6d3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Contents</vt:lpstr>
      <vt:lpstr>Governance</vt:lpstr>
      <vt:lpstr>Climate Change &amp; Environment</vt:lpstr>
      <vt:lpstr>Safety, Health &amp; Wellbeing</vt:lpstr>
      <vt:lpstr>People</vt:lpstr>
      <vt:lpstr>NZ</vt:lpstr>
      <vt:lpstr>Relationships</vt:lpstr>
      <vt:lpstr>GRI Index </vt:lpstr>
      <vt:lpstr>'Climate Change &amp; Environment'!Print_Area</vt:lpstr>
      <vt:lpstr>Governance!Print_Area</vt:lpstr>
      <vt:lpstr>People!Print_Area</vt:lpstr>
      <vt:lpstr>Relationships!Print_Area</vt:lpstr>
      <vt:lpstr>'Safety, Health &amp; Wellbeing'!Print_Area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Florinda.Wilson</dc:creator>
  <cp:keywords/>
  <dc:description/>
  <cp:lastModifiedBy>Nathan Brogden</cp:lastModifiedBy>
  <cp:revision/>
  <cp:lastPrinted>2024-08-29T00:17:39Z</cp:lastPrinted>
  <dcterms:created xsi:type="dcterms:W3CDTF">2023-03-17T00:53:59Z</dcterms:created>
  <dcterms:modified xsi:type="dcterms:W3CDTF">2024-08-29T04:38:46Z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0x0101003E95E4D200577F4F8DD2D1C3B1BC94E8</vt:lpwstr>
  </property>
  <property fmtid="{D5CDD505-2E9C-101B-9397-08002B2CF9AE}" pid="3" name="MSIP_Label_f49a63a4-4603-4b6f-b6c6-09fc695266b6_Enabled">
    <vt:lpwstr>true</vt:lpwstr>
  </property>
  <property fmtid="{D5CDD505-2E9C-101B-9397-08002B2CF9AE}" pid="4" name="MSIP_Label_f49a63a4-4603-4b6f-b6c6-09fc695266b6_SetDate">
    <vt:lpwstr>2023-08-07T03:12:31Z</vt:lpwstr>
  </property>
  <property fmtid="{D5CDD505-2E9C-101B-9397-08002B2CF9AE}" pid="5" name="MSIP_Label_f49a63a4-4603-4b6f-b6c6-09fc695266b6_Method">
    <vt:lpwstr>Privileged</vt:lpwstr>
  </property>
  <property fmtid="{D5CDD505-2E9C-101B-9397-08002B2CF9AE}" pid="6" name="MSIP_Label_f49a63a4-4603-4b6f-b6c6-09fc695266b6_Name">
    <vt:lpwstr>Internal–AllowExternal</vt:lpwstr>
  </property>
  <property fmtid="{D5CDD505-2E9C-101B-9397-08002B2CF9AE}" pid="7" name="MSIP_Label_f49a63a4-4603-4b6f-b6c6-09fc695266b6_SiteId">
    <vt:lpwstr>fa4bc6e2-c0ed-43ec-9d6d-145e7e36a1a5</vt:lpwstr>
  </property>
  <property fmtid="{D5CDD505-2E9C-101B-9397-08002B2CF9AE}" pid="8" name="MSIP_Label_f49a63a4-4603-4b6f-b6c6-09fc695266b6_ActionId">
    <vt:lpwstr>26670fcb-dfd3-4711-8150-0e34b2e2e730</vt:lpwstr>
  </property>
  <property fmtid="{D5CDD505-2E9C-101B-9397-08002B2CF9AE}" pid="9" name="MSIP_Label_f49a63a4-4603-4b6f-b6c6-09fc695266b6_ContentBits">
    <vt:lpwstr>2</vt:lpwstr>
  </property>
  <property fmtid="{D5CDD505-2E9C-101B-9397-08002B2CF9AE}" pid="10" name="MediaServiceImageTags">
    <vt:lpwstr/>
  </property>
</Properties>
</file>